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balcova_sztps_sk/Documents/Pracovná plocha 1/EKONOMIKA SZTPS/Vyuctovanie SZTPS/Priebežné vyuctovania/2025/08-09/"/>
    </mc:Choice>
  </mc:AlternateContent>
  <xr:revisionPtr revIDLastSave="803" documentId="8_{2A33A6FE-1ACE-4949-8A74-026DA7AC130C}" xr6:coauthVersionLast="47" xr6:coauthVersionMax="47" xr10:uidLastSave="{C1FD2732-AEA4-442B-89A0-0B06616D6E58}"/>
  <bookViews>
    <workbookView xWindow="-289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J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2" i="4" l="1"/>
  <c r="I24" i="4"/>
  <c r="D76" i="9" s="1"/>
  <c r="F80" i="9"/>
  <c r="I40" i="4"/>
  <c r="I28" i="4"/>
  <c r="I20" i="4"/>
  <c r="I19" i="4"/>
  <c r="D71" i="9" s="1"/>
  <c r="M17" i="4"/>
  <c r="L121" i="9"/>
  <c r="M121" i="9" s="1"/>
  <c r="L65" i="9"/>
  <c r="M65" i="9" s="1"/>
  <c r="L63" i="9"/>
  <c r="F63" i="9"/>
  <c r="E121" i="9"/>
  <c r="M75" i="4"/>
  <c r="K48" i="4"/>
  <c r="K78" i="4"/>
  <c r="F85" i="9"/>
  <c r="C85" i="9"/>
  <c r="M101" i="9"/>
  <c r="K22" i="4"/>
  <c r="J22" i="4" s="1"/>
  <c r="F74" i="9" s="1"/>
  <c r="L95" i="9"/>
  <c r="M95" i="9" s="1"/>
  <c r="E95" i="9"/>
  <c r="D95" i="9"/>
  <c r="I95" i="9"/>
  <c r="C95" i="9"/>
  <c r="C69" i="9"/>
  <c r="I3" i="4"/>
  <c r="D55" i="9" s="1"/>
  <c r="I11" i="4"/>
  <c r="D63" i="9" s="1"/>
  <c r="E63" i="9" s="1"/>
  <c r="C96" i="9"/>
  <c r="M59" i="9"/>
  <c r="I35" i="4"/>
  <c r="D68" i="9"/>
  <c r="F79" i="9"/>
  <c r="F87" i="9"/>
  <c r="I23" i="4"/>
  <c r="D75" i="9" s="1"/>
  <c r="E75"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D70" i="9" s="1"/>
  <c r="E70" i="9"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74" i="9" l="1"/>
  <c r="E74" i="9" s="1"/>
  <c r="F70" i="9"/>
  <c r="F130" i="9" s="1"/>
  <c r="J76"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G81" i="9"/>
  <c r="I81" i="9" s="1"/>
  <c r="G103" i="9"/>
  <c r="G85" i="9"/>
  <c r="I85" i="9" s="1"/>
  <c r="G68" i="9"/>
  <c r="I68" i="9" s="1"/>
  <c r="G105" i="9"/>
  <c r="G122" i="9"/>
  <c r="G96" i="9"/>
  <c r="G61" i="9"/>
  <c r="G114" i="9"/>
  <c r="G111" i="9"/>
  <c r="G104" i="9"/>
  <c r="G99" i="9"/>
  <c r="G126" i="9"/>
  <c r="G63" i="9"/>
  <c r="I63" i="9" s="1"/>
  <c r="G110" i="9"/>
  <c r="G102" i="9"/>
  <c r="G127" i="9"/>
  <c r="G62" i="9"/>
  <c r="G69" i="9"/>
  <c r="G73" i="9"/>
  <c r="I73" i="9" s="1"/>
  <c r="G124" i="9"/>
  <c r="G67" i="9"/>
  <c r="G86" i="9"/>
  <c r="I86" i="9" s="1"/>
  <c r="G84" i="9"/>
  <c r="I84" i="9" s="1"/>
  <c r="G70" i="9"/>
  <c r="I70" i="9" s="1"/>
  <c r="I61" i="9" l="1"/>
  <c r="I77" i="9"/>
  <c r="I74" i="9"/>
  <c r="G66" i="9"/>
  <c r="I71" i="9"/>
  <c r="E66" i="9"/>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I66" i="9" l="1"/>
  <c r="E130" i="9"/>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<sst xmlns="http://schemas.openxmlformats.org/spreadsheetml/2006/main" count="11356" uniqueCount="3776">
  <si>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</si>
  <si>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</si>
  <si>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</si>
  <si>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</si>
  <si>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</si>
  <si>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</si>
  <si>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</si>
  <si>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</si>
  <si>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</si>
  <si>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</si>
  <si>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</si>
  <si>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</si>
  <si>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</si>
  <si>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</si>
  <si>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</si>
  <si>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</si>
  <si>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</si>
  <si>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</si>
  <si>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</si>
  <si>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</si>
  <si>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</si>
  <si>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</si>
  <si>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</si>
  <si>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</si>
  <si>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</si>
  <si>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</si>
  <si>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</si>
  <si>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</si>
  <si>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</si>
  <si>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</si>
  <si>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</si>
  <si>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</si>
  <si>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</si>
  <si>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</si>
  <si>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</si>
  <si>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</si>
  <si>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</si>
  <si>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</si>
  <si>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</si>
  <si>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</si>
  <si>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</si>
  <si>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</si>
  <si>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</si>
  <si>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</si>
  <si>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</si>
  <si>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</si>
  <si>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</si>
  <si>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</si>
  <si>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</si>
  <si>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</si>
  <si>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</si>
  <si>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</si>
  <si>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</si>
  <si>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</si>
  <si>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</si>
  <si>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</si>
  <si>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</si>
  <si>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</si>
  <si>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</si>
  <si>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</si>
  <si>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</si>
  <si>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</si>
  <si>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</si>
  <si>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</si>
  <si>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</si>
  <si>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</si>
  <si>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</si>
  <si>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</si>
  <si>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</si>
  <si>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</si>
  <si>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</si>
  <si>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</si>
  <si>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</si>
  <si>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</si>
  <si>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</si>
  <si>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</si>
  <si>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</si>
  <si>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</si>
  <si>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</si>
  <si>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</si>
  <si>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</si>
  <si>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</si>
  <si>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</si>
  <si>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</si>
  <si>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</si>
  <si>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</si>
  <si>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</si>
  <si>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</si>
  <si>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</si>
  <si>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</si>
  <si>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</si>
  <si>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</si>
  <si>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</si>
  <si>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</si>
  <si>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</si>
  <si>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</si>
  <si>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</si>
  <si>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</si>
  <si>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</si>
  <si>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</si>
  <si>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</si>
  <si>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</si>
  <si>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</si>
  <si>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</si>
  <si>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</si>
  <si>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</si>
  <si>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</si>
  <si>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</si>
  <si>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</si>
  <si>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</si>
  <si>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</si>
  <si>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</si>
  <si>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</si>
  <si>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</si>
  <si>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</si>
  <si>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</si>
  <si>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</si>
  <si>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</si>
  <si>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</si>
  <si>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</si>
  <si>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</si>
  <si>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</si>
  <si>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</si>
  <si>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</si>
  <si>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</si>
  <si>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</si>
  <si>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</si>
  <si>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</si>
  <si>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</si>
  <si>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</si>
  <si>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</si>
  <si>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</si>
  <si>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</si>
  <si>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</si>
  <si>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</si>
  <si>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</si>
  <si>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</si>
  <si>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</si>
  <si>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</si>
  <si>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</si>
  <si>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</si>
  <si>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</si>
  <si>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</si>
  <si>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</si>
  <si>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</si>
  <si>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</si>
  <si>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</si>
  <si>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</si>
  <si>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</si>
  <si>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</si>
  <si>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</si>
  <si>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</si>
  <si>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</si>
  <si>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</si>
  <si>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</si>
  <si>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</si>
  <si>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</si>
  <si>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</si>
  <si>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</si>
  <si>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</si>
  <si>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</si>
  <si>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</si>
  <si>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</si>
  <si>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</si>
  <si>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</si>
  <si>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</si>
  <si>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</si>
  <si>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</si>
  <si>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</si>
  <si>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</si>
  <si>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</si>
  <si>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</si>
  <si>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</si>
  <si>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</si>
  <si>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</si>
  <si>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</si>
  <si>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</si>
  <si>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</si>
  <si>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</si>
  <si>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</si>
  <si>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</si>
  <si>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</si>
  <si>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</si>
  <si>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</si>
  <si>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</si>
  <si>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</si>
  <si>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</si>
  <si>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</si>
  <si>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</si>
  <si>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</si>
  <si>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</si>
  <si>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</si>
  <si>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</si>
  <si>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</si>
  <si>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</si>
  <si>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</si>
  <si>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</si>
  <si>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</si>
  <si>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</si>
  <si>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</si>
  <si>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</si>
  <si>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</si>
  <si>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</si>
  <si>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</si>
  <si>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</si>
  <si>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</si>
  <si>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</si>
  <si>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</si>
  <si>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</si>
  <si>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</si>
  <si>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</si>
  <si>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</si>
  <si>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</si>
  <si>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</si>
  <si>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</si>
  <si>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</si>
  <si>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</si>
  <si>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</si>
  <si>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</si>
  <si>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</si>
  <si>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</si>
  <si>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</si>
  <si>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</si>
  <si>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</si>
  <si>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</si>
  <si>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</si>
  <si>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</si>
  <si>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</si>
  <si>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</si>
  <si>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</si>
  <si>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</si>
  <si>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</si>
  <si>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</si>
  <si>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</si>
  <si>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</si>
  <si>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</si>
  <si>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</si>
  <si>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</si>
  <si>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</si>
  <si>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</si>
  <si>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</si>
  <si>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</si>
  <si>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</si>
  <si>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</si>
  <si>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</si>
  <si>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</si>
  <si>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</si>
  <si>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</si>
  <si>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</si>
  <si>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</si>
  <si>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</si>
  <si>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</si>
  <si>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</si>
  <si>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</si>
  <si>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</si>
  <si>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</si>
  <si>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</si>
  <si>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</si>
  <si>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</si>
  <si>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</si>
  <si>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</si>
  <si>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</si>
  <si>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</si>
  <si>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</si>
  <si>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</si>
  <si>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</si>
  <si>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</si>
  <si>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</si>
  <si>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</si>
  <si>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</si>
  <si>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</si>
  <si>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</si>
  <si>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</si>
  <si>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</si>
  <si>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</si>
  <si>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</si>
  <si>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</si>
  <si>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</si>
  <si>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</si>
  <si>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</si>
  <si>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</si>
  <si>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</si>
  <si>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</si>
  <si>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</si>
  <si>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</si>
  <si>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</si>
  <si>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</si>
  <si>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</si>
  <si>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</si>
  <si>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</si>
  <si>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</si>
  <si>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</si>
  <si>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</si>
  <si>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</si>
  <si>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</si>
  <si>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</si>
  <si>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</si>
  <si>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</si>
  <si>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</si>
  <si>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</si>
  <si>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</si>
  <si>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</si>
  <si>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</si>
  <si>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</si>
  <si>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</si>
  <si>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</si>
  <si>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</si>
  <si>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</si>
  <si>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</si>
  <si>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</si>
  <si>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</si>
  <si>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</si>
  <si>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</si>
  <si>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</si>
  <si>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</si>
  <si>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</si>
  <si>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</si>
  <si>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</si>
  <si>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</si>
  <si>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</si>
  <si>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</si>
  <si>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</si>
  <si>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</si>
  <si>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</si>
  <si>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</si>
  <si>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</si>
  <si>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</si>
  <si>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</si>
  <si>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</si>
  <si>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</si>
  <si>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</si>
  <si>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</si>
  <si>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</si>
  <si>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</si>
  <si>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</si>
  <si>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</si>
  <si>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</si>
  <si>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</si>
  <si>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</si>
  <si>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</si>
  <si>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</si>
  <si>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</si>
  <si>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</si>
  <si>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</si>
  <si>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</si>
  <si>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</si>
  <si>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</si>
  <si>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</si>
  <si>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</si>
  <si>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</si>
  <si>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</si>
  <si>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</si>
  <si>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</si>
  <si>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</si>
  <si>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</si>
  <si>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</si>
  <si>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</si>
  <si>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</si>
  <si>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</si>
  <si>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</si>
  <si>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</si>
  <si>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</si>
  <si>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</si>
  <si>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</si>
  <si>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</si>
  <si>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</si>
  <si>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</si>
  <si>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</si>
  <si>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</si>
  <si>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</si>
  <si>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</si>
  <si>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</si>
  <si>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</si>
  <si>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</si>
  <si>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</si>
  <si>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</si>
  <si>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</si>
  <si>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</si>
  <si>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</si>
  <si>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</si>
  <si>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</si>
  <si>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</si>
  <si>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</si>
  <si>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</si>
  <si>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</si>
  <si>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</si>
  <si>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</si>
  <si>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</si>
  <si>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</si>
  <si>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</si>
  <si>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</si>
  <si>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</si>
  <si>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</si>
  <si>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</si>
  <si>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</si>
  <si>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</si>
  <si>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</si>
  <si>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</si>
  <si>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</si>
  <si>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</si>
  <si>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</si>
  <si>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</si>
  <si>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</si>
  <si>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</si>
  <si>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</si>
  <si>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</si>
  <si>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</si>
  <si>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</si>
  <si>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</si>
  <si>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</si>
  <si>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</si>
  <si>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</si>
  <si>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</si>
  <si>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</si>
  <si>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</si>
  <si>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</si>
  <si>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</si>
  <si>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</si>
  <si>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</si>
  <si>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</si>
  <si>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</si>
  <si>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</si>
  <si>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</si>
  <si>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</si>
  <si>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</si>
  <si>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</si>
  <si>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</si>
  <si>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</si>
  <si>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</si>
  <si>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</si>
  <si>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</si>
  <si>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</si>
  <si>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</si>
  <si>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</si>
  <si>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</si>
  <si>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</si>
  <si>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</si>
  <si>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</si>
  <si>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</si>
  <si>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</si>
  <si>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</si>
  <si>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</si>
  <si>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</si>
  <si>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</si>
  <si>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</si>
  <si>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</si>
  <si>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</si>
  <si>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</si>
  <si>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</si>
  <si>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</si>
  <si>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</si>
  <si>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</si>
  <si>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</si>
  <si>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</si>
  <si>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</si>
  <si>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</si>
  <si>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</si>
  <si>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</si>
  <si>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</si>
  <si>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</si>
  <si>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</si>
  <si>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</si>
  <si>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</si>
  <si>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</si>
  <si>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</si>
  <si>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</si>
  <si>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</si>
  <si>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</si>
  <si>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</si>
  <si>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</si>
  <si>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</si>
  <si>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</si>
  <si>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</si>
  <si>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</si>
  <si>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</si>
  <si>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</si>
  <si>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</si>
  <si>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</si>
  <si>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</si>
  <si>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</si>
  <si>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</si>
  <si>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</si>
  <si>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</si>
  <si>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</si>
  <si>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</si>
  <si>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</si>
  <si>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</si>
  <si>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</si>
  <si>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</si>
  <si>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</si>
  <si>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</si>
  <si>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</si>
  <si>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</si>
  <si>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</si>
  <si>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</si>
  <si>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</si>
  <si>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</si>
  <si>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</si>
  <si>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</si>
  <si>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</si>
  <si>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</si>
  <si>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</si>
  <si>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</si>
  <si>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</si>
  <si>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</si>
  <si>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</si>
  <si>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</si>
  <si>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</si>
  <si>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</si>
  <si>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</si>
  <si>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</si>
  <si>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</si>
  <si>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</si>
  <si>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</si>
  <si>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</si>
  <si>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</si>
  <si>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</si>
  <si>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</si>
  <si>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</si>
  <si>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</si>
  <si>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</si>
  <si>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</si>
  <si>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</si>
  <si>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</si>
  <si>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</si>
  <si>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</si>
  <si>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</si>
  <si>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</si>
  <si>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</si>
  <si>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</si>
  <si>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</si>
  <si>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</si>
  <si>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</si>
  <si>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</si>
  <si>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</si>
  <si>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</si>
  <si>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</si>
  <si>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</si>
  <si>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</si>
  <si>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</si>
  <si>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</si>
  <si>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</si>
  <si>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</si>
  <si>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</si>
  <si>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</si>
  <si>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</si>
  <si>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</si>
  <si>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</si>
  <si>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</si>
  <si>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</si>
  <si>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</si>
  <si>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</si>
  <si>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</si>
  <si>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</si>
  <si>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</si>
  <si>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</si>
  <si>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</si>
  <si>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</si>
  <si>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</si>
  <si>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</si>
  <si>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</si>
  <si>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</si>
  <si>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</si>
  <si>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</si>
  <si>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</si>
  <si>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</si>
  <si>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</si>
  <si>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</si>
  <si>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</si>
  <si>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</si>
  <si>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</si>
  <si>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</si>
  <si>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</si>
  <si>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</si>
  <si>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</si>
  <si>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</si>
  <si>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</si>
  <si>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</si>
  <si>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</si>
  <si>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</si>
  <si>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</si>
  <si>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</si>
  <si>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</si>
  <si>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</si>
  <si>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</si>
  <si>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</si>
  <si>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</si>
  <si>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</si>
  <si>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</si>
  <si>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</si>
  <si>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</si>
  <si>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</si>
  <si>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</si>
  <si>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</si>
  <si>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</si>
  <si>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</si>
  <si>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</si>
  <si>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</si>
  <si>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</si>
  <si>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</si>
  <si>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</si>
  <si>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</si>
  <si>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</si>
  <si>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</si>
  <si>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</si>
  <si>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</si>
  <si>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</si>
  <si>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</si>
  <si>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</si>
  <si>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</si>
  <si>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</si>
  <si>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</si>
  <si>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</si>
  <si>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</si>
  <si>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</si>
  <si>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</si>
  <si>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</si>
  <si>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</si>
  <si>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</si>
  <si>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</si>
  <si>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</si>
  <si>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</si>
  <si>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</si>
  <si>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</si>
  <si>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</si>
  <si>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</si>
  <si>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</si>
  <si>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</si>
  <si>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</si>
  <si>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</si>
  <si>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</si>
  <si>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</si>
  <si>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</si>
  <si>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</si>
  <si>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</si>
  <si>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</si>
  <si>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</si>
  <si>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</si>
  <si>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</si>
  <si>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</si>
  <si>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</si>
  <si>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</si>
  <si>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</si>
  <si>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</si>
  <si>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</si>
  <si>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</si>
  <si>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</si>
  <si>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</si>
  <si>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</si>
  <si>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</si>
  <si>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</si>
  <si>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</si>
  <si>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</si>
  <si>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</si>
  <si>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</si>
  <si>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</si>
  <si>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</si>
  <si>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</si>
  <si>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</si>
  <si>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</si>
  <si>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</si>
  <si>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</si>
  <si>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</si>
  <si>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</si>
  <si>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</si>
  <si>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</si>
  <si>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</si>
  <si>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</si>
  <si>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</si>
  <si>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</si>
  <si>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</si>
  <si>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</si>
  <si>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</si>
  <si>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</si>
  <si>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</si>
  <si>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</si>
  <si>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</si>
  <si>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</si>
  <si>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</si>
  <si>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</si>
  <si>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</si>
  <si>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</si>
  <si>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</si>
  <si>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</si>
  <si>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</si>
  <si>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</si>
  <si>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</si>
  <si>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</si>
  <si>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</si>
  <si>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</si>
  <si>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</si>
  <si>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</si>
  <si>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</si>
  <si>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</si>
  <si>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</si>
  <si>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</si>
  <si>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</si>
  <si>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</si>
  <si>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</si>
  <si>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</si>
  <si>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</si>
  <si>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</si>
  <si>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</si>
  <si>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</si>
  <si>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</si>
  <si>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</si>
  <si>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</si>
  <si>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</si>
  <si>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</si>
  <si>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</si>
  <si>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</si>
  <si>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</si>
  <si>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</si>
  <si>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</si>
  <si>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</si>
  <si>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</si>
  <si>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</si>
  <si>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</si>
  <si>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</si>
  <si>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</si>
  <si>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</si>
  <si>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</si>
  <si>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</si>
  <si>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</si>
  <si>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</si>
  <si>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</si>
  <si>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</si>
  <si>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</si>
  <si>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</si>
  <si>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</si>
  <si>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</si>
  <si>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</si>
  <si>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</si>
  <si>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</si>
  <si>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</si>
  <si>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</si>
  <si>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</si>
  <si>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</si>
  <si>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</si>
  <si>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</si>
  <si>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</si>
  <si>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</si>
  <si>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</si>
  <si>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</si>
  <si>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</si>
  <si>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</si>
  <si>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</si>
  <si>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</si>
  <si>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</si>
  <si>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</si>
  <si>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</si>
  <si>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</si>
  <si>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</si>
  <si>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</si>
  <si>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</si>
  <si>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</si>
  <si>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</si>
  <si>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</si>
  <si>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</si>
  <si>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</si>
  <si>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</si>
  <si>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</si>
  <si>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</si>
  <si>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</si>
  <si>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</si>
  <si>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</si>
  <si>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</si>
  <si>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</si>
  <si>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</si>
  <si>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</si>
  <si>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</si>
  <si>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</si>
  <si>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</si>
  <si>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</si>
  <si>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</si>
  <si>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</si>
  <si>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</si>
  <si>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</si>
  <si>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</si>
  <si>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</si>
  <si>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</si>
  <si>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</si>
  <si>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</si>
  <si>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</si>
  <si>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</si>
  <si>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</si>
  <si>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</si>
  <si>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</si>
  <si>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</si>
  <si>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</si>
  <si>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</si>
  <si>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</si>
  <si>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</si>
  <si>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</si>
  <si>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</si>
  <si>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</si>
  <si>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</si>
  <si>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</si>
  <si>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</si>
  <si>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</si>
  <si>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</si>
  <si>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</si>
  <si>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</si>
  <si>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</si>
  <si>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</si>
  <si>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</si>
  <si>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</si>
  <si>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</si>
  <si>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</si>
  <si>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</si>
  <si>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</si>
  <si>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</si>
  <si>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</si>
  <si>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</si>
  <si>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</si>
  <si>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</si>
  <si>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</si>
  <si>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</si>
  <si>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</si>
  <si>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</si>
  <si>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</si>
  <si>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</si>
  <si>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</si>
  <si>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</si>
  <si>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</si>
  <si>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</si>
  <si>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</si>
  <si>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</si>
  <si>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</si>
  <si>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</si>
  <si>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</si>
  <si>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</si>
  <si>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</si>
  <si>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</si>
  <si>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</si>
  <si>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</si>
  <si>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</si>
  <si>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</si>
  <si>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</si>
  <si>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</si>
  <si>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</si>
  <si>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</si>
  <si>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</si>
  <si>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</si>
  <si>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</si>
  <si>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</si>
  <si>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</si>
  <si>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</si>
  <si>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</si>
  <si>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</si>
  <si>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</si>
  <si>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</si>
  <si>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</si>
  <si>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</si>
  <si>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</si>
  <si>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</si>
  <si>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</si>
  <si>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</si>
  <si>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</si>
  <si>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</si>
  <si>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</si>
  <si>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</si>
  <si>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</si>
  <si>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</si>
  <si>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</si>
  <si>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</si>
  <si>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</si>
  <si>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</si>
  <si>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</si>
  <si>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</si>
  <si>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</si>
  <si>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</si>
  <si>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</si>
  <si>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</si>
  <si>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</si>
  <si>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</si>
  <si>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</si>
  <si>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</si>
  <si>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</si>
  <si>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</si>
  <si>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</si>
  <si>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</si>
  <si>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</si>
  <si>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</si>
  <si>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</si>
  <si>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</si>
  <si>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</si>
  <si>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</si>
  <si>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</si>
  <si>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</si>
  <si>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</si>
  <si>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</si>
  <si>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</si>
  <si>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</si>
  <si>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</si>
  <si>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</si>
  <si>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</si>
  <si>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</si>
  <si>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</si>
  <si>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</si>
  <si>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</si>
  <si>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</si>
  <si>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</si>
  <si>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</si>
  <si>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</si>
  <si>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</si>
  <si>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</si>
  <si>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</si>
  <si>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</si>
  <si>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</si>
  <si>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</si>
  <si>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</si>
  <si>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</si>
  <si>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</si>
  <si>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</si>
  <si>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</si>
  <si>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</si>
  <si>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</si>
  <si>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</si>
  <si>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</si>
  <si>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</si>
  <si>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</si>
  <si>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</si>
  <si>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</si>
  <si>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</si>
  <si>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</si>
  <si>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</si>
  <si>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</si>
  <si>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</si>
  <si>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</si>
  <si>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</si>
  <si>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</si>
  <si>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</si>
  <si>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</si>
  <si>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</si>
  <si>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</si>
  <si>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</si>
  <si>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</si>
  <si>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</si>
  <si>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</si>
  <si>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</si>
  <si>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</si>
  <si>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</si>
  <si>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</si>
  <si>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</si>
  <si>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</si>
  <si>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</si>
  <si>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</si>
  <si>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</si>
  <si>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</si>
  <si>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</si>
  <si>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</si>
  <si>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</si>
  <si>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</si>
  <si>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</si>
  <si>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</si>
  <si>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</si>
  <si>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</si>
  <si>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</si>
  <si>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</si>
  <si>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</si>
  <si>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</si>
  <si>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</si>
  <si>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</si>
  <si>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</si>
  <si>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</si>
  <si>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</si>
  <si>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</si>
  <si>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</si>
  <si>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</si>
  <si>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</si>
  <si>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</si>
  <si>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</si>
  <si>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</si>
  <si>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</si>
  <si>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</si>
  <si>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</si>
  <si>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</si>
  <si>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</si>
  <si>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</si>
  <si>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</si>
  <si>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</si>
  <si>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</si>
  <si>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</si>
  <si>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</si>
  <si>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</si>
  <si>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</si>
  <si>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</si>
  <si>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</si>
  <si>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</si>
  <si>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</si>
  <si>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</si>
  <si>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</si>
  <si>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</si>
  <si>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</si>
  <si>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</si>
  <si>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</si>
  <si>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</si>
  <si>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</si>
  <si>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</si>
  <si>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</si>
  <si>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</si>
  <si>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</si>
  <si>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</si>
  <si>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</si>
  <si>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</si>
  <si>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</si>
  <si>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</si>
  <si>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</si>
  <si>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</si>
  <si>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</si>
  <si>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</si>
  <si>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</si>
  <si>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</si>
  <si>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</si>
  <si>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</si>
  <si>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</si>
  <si>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</si>
  <si>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</si>
  <si>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</si>
  <si>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</si>
  <si>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</si>
  <si>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</si>
  <si>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</si>
  <si>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</si>
  <si>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</si>
  <si>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</si>
  <si>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</si>
  <si>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</si>
  <si>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</si>
  <si>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</si>
  <si>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</si>
  <si>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</si>
  <si>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</si>
  <si>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</si>
  <si>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</si>
  <si>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</si>
  <si>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</si>
  <si>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</si>
  <si>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</si>
  <si>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</si>
  <si>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</si>
  <si>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</si>
  <si>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</si>
  <si>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</si>
  <si>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</si>
  <si>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</si>
  <si>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</si>
  <si>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</si>
  <si>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</si>
  <si>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</si>
  <si>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</si>
  <si>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</si>
  <si>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</si>
  <si>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</si>
  <si>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</si>
  <si>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</si>
  <si>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</si>
  <si>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</si>
  <si>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</si>
  <si>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</si>
  <si>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</si>
  <si>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</si>
  <si>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</si>
  <si>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</si>
  <si>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</si>
  <si>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</si>
  <si>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</si>
  <si>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</si>
  <si>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</si>
  <si>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</si>
  <si>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</si>
  <si>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</si>
  <si>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</si>
  <si>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</si>
  <si>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</si>
  <si>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</si>
  <si>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</si>
  <si>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</si>
  <si>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</si>
  <si>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</si>
  <si>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</si>
  <si>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</si>
  <si>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</si>
  <si>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</si>
  <si>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</si>
  <si>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</si>
  <si>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</si>
  <si>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</si>
  <si>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</si>
  <si>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</si>
  <si>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</si>
  <si>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</si>
  <si>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</si>
  <si>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</si>
  <si>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</si>
  <si>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</si>
  <si>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</si>
  <si>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</si>
  <si>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</si>
  <si>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</si>
  <si>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</si>
  <si>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</si>
  <si>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</si>
  <si>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</si>
  <si>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</si>
  <si>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</si>
  <si>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</si>
  <si>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</si>
  <si>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</si>
  <si>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</si>
  <si>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</si>
  <si>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</si>
  <si>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</si>
  <si>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</si>
  <si>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</si>
  <si>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</si>
  <si>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</si>
  <si>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</si>
  <si>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</si>
  <si>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</si>
  <si>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</si>
  <si>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</si>
  <si>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</si>
  <si>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</si>
  <si>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</si>
  <si>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</si>
  <si>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</si>
  <si>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</si>
  <si>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</si>
  <si>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</si>
  <si>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</si>
  <si>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</si>
  <si>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</si>
  <si>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</si>
  <si>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</si>
  <si>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</si>
  <si>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</si>
  <si>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</si>
  <si>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</si>
  <si>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</si>
  <si>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</si>
  <si>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</si>
  <si>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</si>
  <si>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</si>
  <si>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</si>
  <si>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</si>
  <si>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</si>
  <si>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</si>
  <si>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</si>
  <si>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</si>
  <si>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</si>
  <si>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</si>
  <si>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</si>
  <si>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</si>
  <si>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</si>
  <si>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</si>
  <si>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</si>
  <si>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</si>
  <si>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</si>
  <si>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</si>
  <si>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</si>
  <si>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</si>
  <si>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</si>
  <si>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</si>
  <si>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</si>
  <si>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</si>
  <si>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</si>
  <si>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</si>
  <si>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</si>
  <si>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</si>
  <si>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</si>
  <si>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</si>
  <si>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</si>
  <si>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</si>
  <si>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</si>
  <si>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</si>
  <si>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</si>
  <si>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</si>
  <si>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</si>
  <si>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</si>
  <si>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</si>
  <si>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</si>
  <si>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</si>
  <si>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</si>
  <si>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</si>
  <si>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</si>
  <si>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</si>
  <si>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</si>
  <si>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</si>
  <si>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</si>
  <si>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</si>
  <si>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</si>
  <si>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</si>
  <si>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</si>
  <si>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</si>
  <si>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</si>
  <si>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</si>
  <si>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</si>
  <si>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</si>
  <si>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</si>
  <si>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</si>
  <si>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</si>
  <si>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</si>
  <si>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</si>
  <si>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</si>
  <si>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</si>
  <si>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</si>
  <si>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</si>
  <si>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</si>
  <si>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</si>
  <si>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</si>
  <si>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</si>
  <si>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</si>
  <si>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</si>
  <si>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</si>
  <si>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</si>
  <si>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</si>
  <si>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</si>
  <si>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</si>
  <si>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</si>
  <si>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</si>
  <si>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</si>
  <si>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</si>
  <si>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</si>
  <si>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</si>
  <si>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</si>
  <si>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</si>
  <si>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</si>
  <si>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</si>
  <si>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</si>
  <si>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</si>
  <si>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</si>
  <si>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</si>
  <si>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</si>
  <si>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</si>
  <si>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</si>
  <si>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</si>
  <si>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</si>
  <si>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</si>
  <si>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</si>
  <si>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</si>
  <si>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</si>
  <si>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</si>
  <si>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</si>
  <si>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</si>
  <si>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</si>
  <si>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</si>
  <si>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</si>
  <si>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</si>
  <si>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</si>
  <si>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</si>
  <si>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</si>
  <si>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</si>
  <si>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</si>
  <si>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</si>
  <si>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</si>
  <si>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</si>
  <si>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</si>
  <si>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</si>
  <si>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</si>
  <si>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</si>
  <si>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</si>
  <si>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</si>
  <si>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</si>
  <si>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</si>
  <si>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</si>
  <si>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</si>
  <si>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</si>
  <si>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</si>
  <si>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</si>
  <si>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</si>
  <si>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</si>
  <si>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</si>
  <si>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</si>
  <si>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</si>
  <si>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</si>
  <si>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</si>
  <si>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</si>
  <si>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</si>
  <si>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</si>
  <si>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</si>
  <si>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</si>
  <si>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</si>
  <si>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</si>
  <si>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</si>
  <si>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</si>
  <si>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</si>
  <si>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</si>
  <si>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</si>
  <si>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</si>
  <si>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</si>
  <si>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</si>
  <si>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</si>
  <si>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</si>
  <si>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</si>
  <si>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</si>
  <si>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</si>
  <si>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</si>
  <si>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</si>
  <si>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</si>
  <si>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</si>
  <si>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</si>
  <si>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</si>
  <si>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</si>
  <si>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</si>
  <si>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</si>
  <si>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</si>
  <si>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</si>
  <si>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</si>
  <si>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</si>
  <si>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</si>
  <si>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</si>
  <si>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</si>
  <si>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</si>
  <si>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</si>
  <si>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</si>
  <si>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</si>
  <si>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</si>
  <si>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</si>
  <si>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</si>
  <si>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</si>
  <si>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</si>
  <si>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</si>
  <si>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</si>
  <si>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</si>
  <si>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</si>
  <si>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</si>
  <si>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</si>
  <si>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</si>
  <si>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</si>
  <si>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</si>
  <si>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</si>
  <si>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</si>
  <si>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</si>
  <si>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</si>
  <si>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</si>
  <si>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</si>
  <si>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</si>
  <si>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</si>
  <si>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</si>
  <si>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</si>
  <si>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</si>
  <si>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</si>
  <si>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</si>
  <si>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</si>
  <si>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</si>
  <si>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</si>
  <si>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</si>
  <si>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</si>
  <si>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</si>
  <si>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</si>
  <si>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</si>
  <si>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</si>
  <si>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</si>
  <si>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</si>
  <si>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</si>
  <si>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</si>
  <si>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</si>
  <si>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</si>
  <si>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</si>
  <si>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</si>
  <si>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</si>
  <si>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</si>
  <si>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</si>
  <si>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</si>
  <si>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</si>
  <si>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</si>
  <si>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</si>
  <si>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</si>
  <si>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</si>
  <si>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</si>
  <si>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</si>
  <si>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</si>
  <si>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</si>
  <si>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</si>
  <si>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</si>
  <si>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</si>
  <si>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</si>
  <si>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</si>
  <si>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</si>
  <si>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</si>
  <si>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</si>
  <si>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</si>
  <si>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</si>
  <si>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</si>
  <si>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</si>
  <si>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</si>
  <si>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</si>
  <si>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</si>
  <si>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</si>
  <si>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</si>
  <si>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</si>
  <si>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</si>
  <si>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</si>
  <si>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</si>
  <si>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</si>
  <si>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</si>
  <si>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</si>
  <si>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</si>
  <si>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</si>
  <si>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</si>
  <si>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</si>
  <si>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</si>
  <si>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</si>
  <si>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</si>
  <si>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</si>
  <si>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</si>
  <si>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</si>
  <si>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</si>
  <si>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</si>
  <si>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</si>
  <si>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</si>
  <si>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</si>
  <si>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</si>
  <si>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</si>
  <si>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</si>
  <si>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</si>
  <si>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</si>
  <si>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</si>
  <si>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</si>
  <si>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</si>
  <si>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</si>
  <si>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</si>
  <si>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</si>
  <si>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</si>
  <si>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</si>
  <si>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</si>
  <si>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</si>
  <si>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</si>
  <si>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</si>
  <si>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</si>
  <si>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</si>
  <si>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</si>
  <si>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</si>
  <si>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</si>
  <si>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</si>
  <si>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</si>
  <si>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</si>
  <si>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</si>
  <si>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</si>
  <si>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</si>
  <si>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</si>
  <si>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</si>
  <si>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</si>
  <si>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</si>
  <si>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</si>
  <si>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</si>
  <si>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</si>
  <si>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</si>
  <si>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</si>
  <si>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</si>
  <si>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</si>
  <si>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</si>
  <si>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</si>
  <si>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</si>
  <si>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</si>
  <si>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</si>
  <si>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</si>
  <si>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</si>
  <si>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</si>
  <si>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</si>
  <si>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</si>
  <si>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</si>
  <si>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</si>
  <si>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</si>
  <si>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</si>
  <si>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</si>
  <si>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</si>
  <si>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</si>
  <si>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</si>
  <si>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</si>
  <si>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</si>
  <si>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</si>
  <si>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</si>
  <si>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</si>
  <si>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</si>
  <si>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</si>
  <si>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</si>
  <si>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</si>
  <si>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</si>
  <si>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</si>
  <si>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</si>
  <si>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</si>
  <si>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</si>
  <si>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</si>
  <si>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</si>
  <si>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</si>
  <si>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</si>
  <si>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</si>
  <si>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</si>
  <si>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</si>
  <si>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</si>
  <si>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</si>
  <si>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</si>
  <si>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</si>
  <si>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</si>
  <si>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</si>
  <si>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</si>
  <si>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</si>
  <si>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</si>
  <si>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</si>
  <si>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</si>
  <si>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</si>
  <si>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</si>
  <si>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</si>
  <si>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</si>
  <si>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</si>
  <si>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</si>
  <si>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</si>
  <si>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</si>
  <si>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</si>
  <si>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</si>
  <si>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</si>
  <si>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</si>
  <si>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</si>
  <si>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</si>
  <si>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</si>
  <si>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</si>
  <si>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</si>
  <si>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</si>
  <si>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</si>
  <si>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</si>
  <si>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</si>
  <si>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</si>
  <si>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</si>
  <si>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</si>
  <si>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</si>
  <si>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</si>
  <si>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</si>
  <si>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</si>
  <si>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</si>
  <si>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</si>
  <si>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</si>
  <si>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</si>
  <si>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</si>
  <si>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</si>
  <si>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</si>
  <si>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</si>
  <si>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</si>
  <si>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</si>
  <si>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</si>
  <si>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</si>
  <si>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</si>
  <si>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</si>
  <si>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</si>
  <si>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</si>
  <si>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</si>
  <si>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</si>
  <si>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</si>
  <si>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</si>
  <si>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</si>
  <si>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</si>
  <si>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</si>
  <si>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</si>
  <si>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</si>
  <si>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</si>
  <si>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</si>
  <si>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</si>
  <si>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</si>
  <si>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</si>
  <si>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</si>
  <si>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</si>
  <si>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</si>
  <si>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</si>
  <si>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</si>
  <si>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</si>
  <si>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</si>
  <si>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</si>
  <si>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</si>
  <si>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</si>
  <si>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</si>
  <si>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</si>
  <si>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</si>
  <si>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</si>
  <si>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</si>
  <si>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</si>
  <si>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</si>
  <si>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</si>
  <si>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</si>
  <si>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</si>
  <si>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</si>
  <si>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</si>
  <si>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</si>
  <si>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</si>
  <si>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</si>
  <si>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</si>
  <si>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</si>
  <si>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</si>
  <si>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</si>
  <si>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</si>
  <si>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</si>
  <si>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</si>
  <si>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</si>
  <si>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</si>
  <si>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</si>
  <si>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</si>
  <si>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</si>
  <si>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</si>
  <si>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</si>
  <si>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</si>
  <si>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</si>
  <si>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</si>
  <si>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</si>
  <si>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</si>
  <si>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</si>
  <si>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</si>
  <si>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</si>
  <si>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</si>
  <si>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</si>
  <si>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</si>
  <si>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</si>
  <si>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</si>
  <si>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</si>
  <si>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</si>
  <si>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</si>
  <si>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</si>
  <si>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</si>
  <si>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</si>
  <si>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</si>
  <si>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</si>
  <si>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</si>
  <si>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</si>
  <si>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</si>
  <si>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</si>
  <si>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</si>
  <si>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</si>
  <si>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</si>
  <si>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</si>
  <si>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</si>
  <si>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</si>
  <si>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</si>
  <si>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</si>
  <si>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</si>
  <si>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</si>
  <si>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</si>
  <si>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</si>
  <si>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</si>
  <si>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</si>
  <si>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</si>
  <si>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</si>
  <si>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</si>
  <si>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</si>
  <si>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</si>
  <si>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</si>
  <si>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</si>
  <si>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</si>
  <si>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</si>
  <si>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</si>
  <si>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</si>
  <si>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</si>
  <si>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</si>
  <si>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</si>
  <si>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</si>
  <si>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</si>
  <si>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</si>
  <si>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</si>
  <si>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</si>
  <si>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</si>
  <si>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</si>
  <si>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</si>
  <si>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</si>
  <si>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</si>
  <si>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</si>
  <si>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</si>
  <si>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</si>
  <si>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</si>
  <si>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</si>
  <si>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</si>
  <si>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</si>
  <si>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</si>
  <si>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</si>
  <si>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</si>
  <si>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</si>
  <si>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</si>
  <si>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</si>
  <si>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</si>
  <si>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</si>
  <si>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</si>
  <si>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</si>
  <si>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</si>
  <si>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</si>
  <si>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</si>
  <si>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</si>
  <si>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</si>
  <si>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</si>
  <si>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</si>
  <si>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</si>
  <si>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</si>
  <si>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</si>
  <si>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</si>
  <si>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</si>
  <si>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</si>
  <si>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</si>
  <si>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</si>
  <si>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</si>
  <si>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</si>
  <si>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</si>
  <si>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</si>
  <si>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</si>
  <si>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</si>
  <si>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</si>
  <si>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</si>
  <si>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</si>
  <si>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</si>
  <si>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</si>
  <si>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</si>
  <si>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</si>
  <si>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</si>
  <si>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</si>
  <si>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</si>
  <si>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</si>
  <si>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</si>
  <si>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</si>
  <si>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</si>
  <si>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</si>
  <si>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</si>
  <si>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</si>
  <si>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</si>
  <si>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</si>
  <si>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</si>
  <si>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</si>
  <si>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</si>
  <si>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</si>
  <si>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</si>
  <si>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</si>
  <si>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</si>
  <si>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</si>
  <si>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</si>
  <si>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</si>
  <si>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</si>
  <si>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</si>
  <si>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</si>
  <si>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</si>
  <si>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</si>
  <si>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</si>
  <si>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</si>
  <si>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</si>
  <si>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</si>
  <si>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</si>
  <si>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</si>
  <si>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</si>
  <si>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</si>
  <si>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</si>
  <si>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</si>
  <si>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</si>
  <si>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</si>
  <si>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</si>
  <si>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</si>
  <si>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</si>
  <si>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</si>
  <si>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</si>
  <si>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</si>
  <si>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</si>
  <si>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</si>
  <si>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</si>
  <si>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</si>
  <si>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</si>
  <si>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</si>
  <si>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</si>
  <si>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</si>
  <si>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</si>
  <si>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</si>
  <si>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</si>
  <si>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</si>
  <si>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</si>
  <si>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</si>
  <si>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</si>
  <si>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</si>
  <si>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</si>
  <si>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</si>
  <si>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</si>
  <si>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</si>
  <si>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</si>
  <si>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</si>
  <si>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</si>
  <si>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</si>
  <si>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</si>
  <si>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</si>
  <si>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</si>
  <si>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</si>
  <si>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</si>
  <si>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</si>
  <si>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</si>
  <si>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</si>
  <si>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</si>
  <si>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</si>
  <si>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</si>
  <si>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</si>
  <si>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</si>
  <si>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</si>
  <si>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</si>
  <si>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</si>
  <si>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</si>
  <si>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</si>
  <si>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</si>
  <si>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</si>
  <si>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</si>
  <si>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</si>
  <si>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</si>
  <si>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</si>
  <si>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</si>
  <si>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</si>
  <si>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</si>
  <si>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</si>
  <si>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</si>
  <si>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</si>
  <si>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</si>
  <si>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</si>
  <si>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</si>
  <si>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</si>
  <si>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</si>
  <si>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</si>
  <si>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</si>
  <si>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</si>
  <si>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</si>
  <si>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</si>
  <si>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</si>
  <si>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</si>
  <si>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</si>
  <si>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</si>
  <si>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</si>
  <si>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</si>
  <si>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</si>
  <si>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</si>
  <si>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</si>
  <si>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</si>
  <si>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</si>
  <si>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</si>
  <si>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</si>
  <si>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</si>
  <si>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</si>
  <si>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</si>
  <si>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</si>
  <si>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</si>
  <si>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</si>
  <si>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</si>
  <si>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</si>
  <si>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</si>
  <si>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</si>
  <si>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</si>
  <si>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</si>
  <si>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</si>
  <si>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</si>
  <si>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</si>
  <si>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</si>
  <si>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</si>
  <si>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</si>
  <si>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</si>
  <si>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</si>
  <si>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</si>
  <si>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</si>
  <si>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</si>
  <si>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</si>
  <si>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</si>
  <si>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</si>
  <si>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</si>
  <si>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</si>
  <si>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</si>
  <si>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</si>
  <si>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</si>
  <si>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</si>
  <si>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</si>
  <si>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</si>
  <si>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</si>
  <si>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</si>
  <si>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</si>
  <si>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</si>
  <si>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</si>
  <si>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</si>
  <si>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</si>
  <si>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</si>
  <si>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</si>
  <si>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</si>
  <si>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</si>
  <si>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</si>
  <si>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</si>
  <si>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</si>
  <si>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</si>
  <si>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</si>
  <si>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</si>
  <si>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</si>
  <si>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</si>
  <si>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</si>
  <si>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</si>
  <si>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</si>
  <si>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</si>
  <si>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</si>
  <si>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</si>
  <si>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</si>
  <si>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</si>
  <si>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</si>
  <si>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</si>
  <si>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</si>
  <si>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</si>
  <si>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</si>
  <si>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</si>
  <si>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</si>
  <si>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</si>
  <si>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</si>
  <si>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</si>
  <si>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</si>
  <si>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</si>
  <si>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</si>
  <si>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</si>
  <si>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</si>
  <si>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</si>
  <si>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</si>
  <si>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</si>
  <si>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</si>
  <si>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</si>
  <si>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</si>
  <si>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</si>
  <si>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</si>
  <si>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</si>
  <si>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</si>
  <si>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</si>
  <si>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</si>
  <si>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</si>
  <si>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</si>
  <si>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</si>
  <si>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</si>
  <si>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</si>
  <si>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</si>
  <si>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</si>
  <si>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</si>
  <si>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</si>
  <si>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</si>
  <si>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</si>
  <si>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</si>
  <si>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</si>
  <si>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</si>
  <si>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</si>
  <si>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</si>
  <si>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</si>
  <si>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</si>
  <si>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</si>
  <si>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</si>
  <si>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</si>
  <si>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</si>
  <si>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</si>
  <si>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</si>
  <si>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</si>
  <si>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</si>
  <si>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</si>
  <si>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</si>
  <si>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</si>
  <si>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</si>
  <si>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</si>
  <si>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</si>
  <si>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</si>
  <si>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</si>
  <si>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</si>
  <si>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</si>
  <si>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</si>
  <si>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</si>
  <si>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</si>
  <si>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</si>
  <si>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</si>
  <si>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</si>
  <si>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</si>
  <si>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</si>
  <si>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</si>
  <si>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</si>
  <si>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</si>
  <si>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</si>
  <si>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</si>
  <si>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</si>
  <si>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</si>
  <si>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</si>
  <si>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</si>
  <si>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</si>
  <si>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</si>
  <si>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</si>
  <si>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</si>
  <si>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</si>
  <si>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</si>
  <si>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</si>
  <si>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</si>
  <si>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</si>
  <si>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</si>
  <si>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</si>
  <si>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</si>
  <si>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</si>
  <si>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</si>
  <si>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</si>
  <si>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</si>
  <si>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</si>
  <si>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</si>
  <si>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</si>
  <si>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</si>
  <si>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</si>
  <si>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</si>
  <si>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</si>
  <si>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</si>
  <si>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</si>
  <si>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</si>
  <si>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</si>
  <si>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</si>
  <si>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</si>
  <si>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</si>
  <si>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</si>
  <si>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</si>
  <si>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</si>
  <si>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</si>
  <si>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</si>
  <si>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</si>
  <si>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</si>
  <si>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</si>
  <si>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</si>
  <si>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</si>
  <si>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</si>
  <si>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</si>
  <si>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</si>
  <si>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</si>
  <si>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</si>
  <si>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</si>
  <si>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</si>
  <si>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</si>
  <si>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</si>
  <si>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</si>
  <si>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</si>
  <si>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</si>
  <si>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</si>
  <si>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</si>
  <si>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</si>
  <si>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</si>
  <si>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</si>
  <si>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</si>
  <si>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</si>
  <si>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</si>
  <si>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</si>
  <si>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</si>
  <si>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</si>
  <si>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</si>
  <si>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</si>
  <si>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</si>
  <si>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</si>
  <si>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</si>
  <si>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</si>
  <si>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</si>
  <si>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</si>
  <si>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</si>
  <si>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</si>
  <si>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</si>
  <si>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</si>
  <si>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</si>
  <si>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</si>
  <si>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</si>
  <si>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</si>
  <si>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</si>
  <si>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</si>
  <si>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</si>
  <si>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</si>
  <si>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</si>
  <si>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</si>
  <si>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</si>
  <si>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</si>
  <si>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</si>
  <si>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</si>
  <si>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</si>
  <si>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</si>
  <si>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</si>
  <si>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</si>
  <si>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</si>
  <si>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</si>
  <si>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</si>
  <si>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</si>
  <si>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</si>
  <si>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</si>
  <si>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</si>
  <si>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</si>
  <si>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</si>
  <si>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</si>
  <si>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</si>
  <si>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</si>
  <si>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</si>
  <si>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</si>
  <si>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</si>
  <si>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</si>
  <si>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</si>
  <si>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</si>
  <si>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</si>
  <si>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</si>
  <si>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</si>
  <si>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</si>
  <si>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</si>
  <si>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</si>
  <si>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</si>
  <si>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</si>
  <si>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</si>
  <si>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</si>
  <si>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</si>
  <si>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</si>
  <si>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</si>
  <si>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</si>
  <si>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</si>
  <si>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</si>
  <si>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</si>
  <si>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</si>
  <si>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</si>
  <si>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</si>
  <si>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</si>
  <si>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</si>
  <si>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</si>
  <si>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</si>
  <si>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</si>
  <si>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</si>
  <si>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</si>
  <si>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</si>
  <si>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</si>
  <si>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</si>
  <si>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</si>
  <si>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</si>
  <si>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</si>
  <si>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</si>
  <si>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</si>
  <si>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</si>
  <si>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</si>
  <si>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</si>
  <si>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</si>
  <si>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</si>
  <si>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</si>
  <si>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</si>
  <si>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</si>
  <si>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</si>
  <si>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</si>
  <si>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</si>
  <si>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</si>
  <si>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</si>
  <si>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</si>
  <si>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</si>
  <si>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</si>
  <si>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</si>
  <si>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</si>
  <si>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</si>
  <si>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</si>
  <si>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</si>
  <si>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</si>
  <si>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</si>
  <si>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</si>
  <si>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</si>
  <si>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</si>
  <si>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</si>
  <si>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</si>
  <si>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</si>
  <si>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</si>
  <si>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</si>
  <si>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</si>
  <si>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</si>
  <si>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</si>
  <si>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</si>
  <si>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</si>
  <si>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</si>
  <si>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</si>
  <si>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</si>
  <si>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</si>
  <si>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</si>
  <si>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</si>
  <si>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</si>
  <si>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</si>
  <si>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</si>
  <si>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</si>
  <si>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</si>
  <si>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</si>
  <si>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</si>
  <si>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</si>
  <si>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</si>
  <si>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</si>
  <si>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</si>
  <si>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</si>
  <si>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</si>
  <si>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</si>
  <si>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</si>
  <si>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</si>
  <si>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</si>
  <si>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</si>
  <si>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</si>
  <si>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</si>
  <si>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</si>
  <si>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</si>
  <si>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</si>
  <si>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</si>
  <si>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</si>
  <si>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</si>
  <si>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</si>
  <si>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</si>
  <si>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</si>
  <si>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</si>
  <si>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</si>
  <si>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</si>
  <si>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</si>
  <si>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</si>
  <si>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</si>
  <si>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</si>
  <si>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</si>
  <si>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</si>
  <si>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</si>
  <si>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</si>
  <si>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</si>
  <si>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</si>
  <si>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</si>
  <si>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</si>
  <si>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</si>
  <si>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</si>
  <si>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</si>
  <si>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</si>
  <si>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</si>
  <si>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</si>
  <si>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</si>
  <si>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</si>
  <si>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</si>
  <si>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</si>
  <si>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</si>
  <si>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</si>
  <si>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</si>
  <si>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</si>
  <si>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</si>
  <si>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</si>
  <si>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</si>
  <si>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</si>
  <si>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</si>
  <si>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</si>
  <si>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</si>
  <si>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</si>
  <si>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</si>
  <si>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</si>
  <si>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</si>
  <si>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</si>
  <si>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</si>
  <si>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</si>
  <si>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</si>
  <si>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</si>
  <si>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</si>
  <si>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</si>
  <si>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</si>
  <si>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</si>
  <si>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</si>
  <si>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</si>
  <si>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</si>
  <si>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</si>
  <si>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</si>
  <si>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</si>
  <si>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</si>
  <si>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</si>
  <si>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</si>
  <si>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</si>
  <si>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</si>
  <si>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</si>
  <si>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</si>
  <si>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</si>
  <si>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</si>
  <si>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</si>
  <si>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</si>
  <si>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</si>
  <si>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</si>
  <si>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</si>
  <si>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</si>
  <si>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</si>
  <si>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</si>
  <si>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</si>
  <si>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</si>
  <si>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</si>
  <si>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</si>
  <si>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</si>
  <si>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</si>
  <si>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</si>
  <si>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</si>
  <si>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</si>
  <si>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</si>
  <si>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</si>
  <si>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</si>
  <si>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</si>
  <si>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</si>
  <si>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</si>
  <si>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</si>
  <si>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</si>
  <si>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</si>
  <si>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</si>
  <si>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</si>
  <si>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</si>
  <si>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</si>
  <si>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</si>
  <si>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</si>
  <si>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</si>
  <si>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</si>
  <si>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</si>
  <si>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</si>
  <si>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</si>
  <si>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</si>
  <si>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</si>
  <si>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</si>
  <si>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</si>
  <si>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c - zabezpečenie činnosti a úloh SZTPŠ v roku 2025</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</si>
  <si>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</si>
  <si>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</si>
  <si>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</si>
  <si>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</si>
  <si>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</si>
  <si>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</si>
  <si>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</si>
  <si>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</si>
  <si>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</si>
  <si>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</si>
  <si>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52005551</t>
  </si>
  <si>
    <t>Ticket Service, s.r.o.</t>
  </si>
  <si>
    <t>poplatok za službu</t>
  </si>
  <si>
    <t>30250012</t>
  </si>
  <si>
    <t>10250424</t>
  </si>
  <si>
    <t>03.02.2025</t>
  </si>
  <si>
    <t>Letenky na turnaj Youth World Boccia Championships Curitiba/Brazília, 22-31.3.2024</t>
  </si>
  <si>
    <t>31379508</t>
  </si>
  <si>
    <t>ETN Slovakia s.r.o.</t>
  </si>
  <si>
    <t>Letenky na turnaj Youth World Boccia Championships Curitiba/</t>
  </si>
  <si>
    <t>30250014</t>
  </si>
  <si>
    <t>25240004</t>
  </si>
  <si>
    <t>05.03.2025</t>
  </si>
  <si>
    <t>Prenájom vozidla BT615LD, 02/2025</t>
  </si>
  <si>
    <t>35871814</t>
  </si>
  <si>
    <t>Slovenská paralympijská marketingová, s.r.o.</t>
  </si>
  <si>
    <t>Prenájom vozidla BT615LD, 01/2025</t>
  </si>
  <si>
    <t>30250015</t>
  </si>
  <si>
    <t>25240005</t>
  </si>
  <si>
    <t>Prenájom kancelárií 1/2025</t>
  </si>
  <si>
    <t>30250016</t>
  </si>
  <si>
    <t>250100002</t>
  </si>
  <si>
    <t>Prenájom vozidla AA657NG za 1/2025</t>
  </si>
  <si>
    <t>35735287</t>
  </si>
  <si>
    <t>Triumf ducha, s.r.o.</t>
  </si>
  <si>
    <t>30250017</t>
  </si>
  <si>
    <t>125001</t>
  </si>
  <si>
    <t>Prenájom telocvične 1/2025, BA, basketbal na vozíku</t>
  </si>
  <si>
    <t>31768849</t>
  </si>
  <si>
    <t>Základná škola</t>
  </si>
  <si>
    <t>30250018</t>
  </si>
  <si>
    <t xml:space="preserve"> 250300068</t>
  </si>
  <si>
    <t>Športový materiál-lopty 720ks, stolný tenis</t>
  </si>
  <si>
    <t>26469791</t>
  </si>
  <si>
    <t>STEN marketing, s.r.o.</t>
  </si>
  <si>
    <t>30250019</t>
  </si>
  <si>
    <t>38720900</t>
  </si>
  <si>
    <t>Hovory za obdobie 04.2.-03.3.2025 0905788435, 0915888553, 0918940356</t>
  </si>
  <si>
    <t>35697270</t>
  </si>
  <si>
    <t>Orange Slovensko a.s.</t>
  </si>
  <si>
    <t>Hovory za obdobie 04.2.-03.3.2025 0905788435, 0915888553, 09</t>
  </si>
  <si>
    <t>30250020</t>
  </si>
  <si>
    <t>53015525</t>
  </si>
  <si>
    <t>Nájom nebytových priestorov pre rok 2025</t>
  </si>
  <si>
    <t>35686031</t>
  </si>
  <si>
    <t>United Industries a.s.</t>
  </si>
  <si>
    <t>30250021</t>
  </si>
  <si>
    <t>22025</t>
  </si>
  <si>
    <t>administratívne práce 1/2025</t>
  </si>
  <si>
    <t>40017702</t>
  </si>
  <si>
    <t>Mgr. Eva Bacigalová</t>
  </si>
  <si>
    <t>30250023</t>
  </si>
  <si>
    <t>160</t>
  </si>
  <si>
    <t>Prenájom curlingovej haly, Bratislava, 44 hod, 1/2025</t>
  </si>
  <si>
    <t>36066257</t>
  </si>
  <si>
    <t>Ružinovský športový klub, príspevková organizácia</t>
  </si>
  <si>
    <t>30250025</t>
  </si>
  <si>
    <t>20250219</t>
  </si>
  <si>
    <t>Náhradné diely pre vozíky, parastolný tenis</t>
  </si>
  <si>
    <t>35890142</t>
  </si>
  <si>
    <t>Letmo SK, s.r.o.</t>
  </si>
  <si>
    <t>30250026</t>
  </si>
  <si>
    <t>2025001</t>
  </si>
  <si>
    <t>Trénerské služby, 01/2025, parastolný tenis</t>
  </si>
  <si>
    <t>Dušan Michalka</t>
  </si>
  <si>
    <t>30250027</t>
  </si>
  <si>
    <t>202558</t>
  </si>
  <si>
    <t>Členský poplatok World ParaVolley pre rok 2025</t>
  </si>
  <si>
    <t>World ParaVolley</t>
  </si>
  <si>
    <t>30250028</t>
  </si>
  <si>
    <t>40250021</t>
  </si>
  <si>
    <t>Prenájom stolnotenisovej haly, 01/2025, Bratislava</t>
  </si>
  <si>
    <t>30250029</t>
  </si>
  <si>
    <t>28</t>
  </si>
  <si>
    <t>26.02.2025</t>
  </si>
  <si>
    <t>Účastnícky poplatok za medzinárodný turnaj v parastolnom tenise, Lignano, Sabbiadoro, 6.-9.3.2025, PVÚ:11 ŠP:7 RT:4</t>
  </si>
  <si>
    <t>Federazione italiana Tennistavolo</t>
  </si>
  <si>
    <t>Účastnícky poplatok za medzinárodný turnaj v parastolnom ten</t>
  </si>
  <si>
    <t>30250030</t>
  </si>
  <si>
    <t>202500505</t>
  </si>
  <si>
    <t>21.02.2025</t>
  </si>
  <si>
    <t xml:space="preserve">Bankový poplatok za informáciu pre audit </t>
  </si>
  <si>
    <t>31634419</t>
  </si>
  <si>
    <t>Privatbanka, a.s.</t>
  </si>
  <si>
    <t>Poplatok za informáciu pre audit</t>
  </si>
  <si>
    <t>30250031</t>
  </si>
  <si>
    <t>926702739</t>
  </si>
  <si>
    <t>Pitný režim, sekretariát</t>
  </si>
  <si>
    <t>50046586</t>
  </si>
  <si>
    <t>Dolphin Central Europe, s.r.o.</t>
  </si>
  <si>
    <t>30250032</t>
  </si>
  <si>
    <t>10250004</t>
  </si>
  <si>
    <t>členský poplatok na rok 2025</t>
  </si>
  <si>
    <t>30250033</t>
  </si>
  <si>
    <t>52025</t>
  </si>
  <si>
    <t>športovo-regeneračné procedúry  2/2025</t>
  </si>
  <si>
    <t>50543458</t>
  </si>
  <si>
    <t>MUDr. Ivana Jakabovičová - EASELIFE</t>
  </si>
  <si>
    <t>30250034</t>
  </si>
  <si>
    <t>125002</t>
  </si>
  <si>
    <t>Prenájom telocvične, Bratislava 2/2025</t>
  </si>
  <si>
    <t>30250035</t>
  </si>
  <si>
    <t>20250072</t>
  </si>
  <si>
    <t>športový materiál, poťah Stiga</t>
  </si>
  <si>
    <t>50311638</t>
  </si>
  <si>
    <t>FUNSTAR SLOVAKIA s.r.o.</t>
  </si>
  <si>
    <t>30250036</t>
  </si>
  <si>
    <t>10250025</t>
  </si>
  <si>
    <t>účastnícky poplatok a ubytovanie juniorov v bocci 23.30.3.2025</t>
  </si>
  <si>
    <t>dotácia na športovú činnosť ZCM - Eliška Jankechová</t>
  </si>
  <si>
    <t>účastnícky poplatok a ubytovanie juniorov v bocci 23.30.3.20</t>
  </si>
  <si>
    <t>dotácia na športovú činnosť ZCM - Samuel Sloboda</t>
  </si>
  <si>
    <t>dotácia na športovú činnosť ZCM - Gabko</t>
  </si>
  <si>
    <t>30250037</t>
  </si>
  <si>
    <t>17.03.2025</t>
  </si>
  <si>
    <t>Hovory za obdobie 04.03.2025 -03.04.2025</t>
  </si>
  <si>
    <t>30250038</t>
  </si>
  <si>
    <t>25240008</t>
  </si>
  <si>
    <t>Prenájom kancelárií 2/2025</t>
  </si>
  <si>
    <t>30250039</t>
  </si>
  <si>
    <t>250100003</t>
  </si>
  <si>
    <t>Prenájom vozidla AA657NG za 2/2025</t>
  </si>
  <si>
    <t>30250040</t>
  </si>
  <si>
    <t>25240007</t>
  </si>
  <si>
    <t>30250041</t>
  </si>
  <si>
    <t>221</t>
  </si>
  <si>
    <t>Prenájom curlingovej haly, Bratislava, 46 hod, 2/2025</t>
  </si>
  <si>
    <t>30250042</t>
  </si>
  <si>
    <t>40250036</t>
  </si>
  <si>
    <t>27.03.2025</t>
  </si>
  <si>
    <t>Prenájom stolnotenisovej haly, 02/2025, Bratislava</t>
  </si>
  <si>
    <t>30250043</t>
  </si>
  <si>
    <t>6690080467</t>
  </si>
  <si>
    <t>Poistné zahraničné cesty 2/2025, boccia</t>
  </si>
  <si>
    <t>00151700</t>
  </si>
  <si>
    <t>Allianz-Slovenská poisťovňa a.s.</t>
  </si>
  <si>
    <t>30250044</t>
  </si>
  <si>
    <t>445008886</t>
  </si>
  <si>
    <t>12.03.2025</t>
  </si>
  <si>
    <t>Stravné lístky pre zamestnancov 3/2025 105ks/6,30EUR</t>
  </si>
  <si>
    <t>30250047</t>
  </si>
  <si>
    <t>222025</t>
  </si>
  <si>
    <t>Účastnícky poplatok turnaj v parastolnom tenise, Wladyslawowo, Poľsko, 26.-29.03.2025</t>
  </si>
  <si>
    <t>Polski Zwiazek Tenisa Stolowego</t>
  </si>
  <si>
    <t>Účastnícky poplatok turnaj v parastolnom tenise, Wladyslawow</t>
  </si>
  <si>
    <t>30250048</t>
  </si>
  <si>
    <t>10251134</t>
  </si>
  <si>
    <t>Letenky, Viedeň-Rím-Viedeň, 25.05.-01.06.2025, 2 os</t>
  </si>
  <si>
    <t>30250049</t>
  </si>
  <si>
    <t>10251159</t>
  </si>
  <si>
    <t>Letenky, Viedeň-Rím-Viedeň, 24.05.-1.06.2025, 2os</t>
  </si>
  <si>
    <t>30250050</t>
  </si>
  <si>
    <t>2511876</t>
  </si>
  <si>
    <t>19.03.2025</t>
  </si>
  <si>
    <t>virtuálny server 29.3.25-28.3.2026</t>
  </si>
  <si>
    <t>36743852</t>
  </si>
  <si>
    <t>WebHouse, s.r.o.</t>
  </si>
  <si>
    <t>30250051</t>
  </si>
  <si>
    <t>2025002</t>
  </si>
  <si>
    <t>Trénerské služby, 02/2025, parastolný tenis</t>
  </si>
  <si>
    <t>cestovné, 02/2025, parastolný tenis</t>
  </si>
  <si>
    <t>30250053</t>
  </si>
  <si>
    <t>445011206</t>
  </si>
  <si>
    <t>02.04.2025</t>
  </si>
  <si>
    <t>Stravné lístky pre zamestnancov 4/2025 100ks/6,60EUR</t>
  </si>
  <si>
    <t>30250054</t>
  </si>
  <si>
    <t>250100001</t>
  </si>
  <si>
    <t>17.04.2025</t>
  </si>
  <si>
    <t>Refakturácia ubytovania, III. Ligové kolo hokej na elektrických vozíkoch, Praha, ČR, 07.-09.03.2025, PVÚ:25</t>
  </si>
  <si>
    <t>55179703</t>
  </si>
  <si>
    <t>BlueSky Butterflies, o.z.</t>
  </si>
  <si>
    <t>Refakturácia ubytovania, III. Ligové kolo hokej na elektrick</t>
  </si>
  <si>
    <t>30250055</t>
  </si>
  <si>
    <t xml:space="preserve"> 2504010001</t>
  </si>
  <si>
    <t>04.04.2025</t>
  </si>
  <si>
    <t>1.ENTRY na Boccia Challenger Pounaň, PL,PVU:12, SP:5, RT:7</t>
  </si>
  <si>
    <t>7811911549</t>
  </si>
  <si>
    <t>Polish Boccia Association</t>
  </si>
  <si>
    <t>30250056</t>
  </si>
  <si>
    <t>25240010</t>
  </si>
  <si>
    <t>Prenájom vozidla BT615LD, 03/2025</t>
  </si>
  <si>
    <t>30250057</t>
  </si>
  <si>
    <t>25240009</t>
  </si>
  <si>
    <t>Prenájom kancelárií 3/2025</t>
  </si>
  <si>
    <t>30250058</t>
  </si>
  <si>
    <t>125003</t>
  </si>
  <si>
    <t>Prenájom telocvične, Bratislava 3/2025</t>
  </si>
  <si>
    <t>30250059</t>
  </si>
  <si>
    <t>10252255</t>
  </si>
  <si>
    <t>Letenky, Viedeň-Helsinky-Viedeň,9.-17.5.25, PVU:15, ŠP:7, RT:8</t>
  </si>
  <si>
    <t>Letenky, Viedeň-Helsinky-Viedeň,9.-17.5.25, PVU:15, ŠP:7, RT</t>
  </si>
  <si>
    <t>30250060</t>
  </si>
  <si>
    <t xml:space="preserve">Hovory za obdobie 04.04.2025 -03.05.2025 </t>
  </si>
  <si>
    <t>Hovory za obdobie 04.04.2025 -03.05.2025</t>
  </si>
  <si>
    <t>30250061</t>
  </si>
  <si>
    <t>5834602757</t>
  </si>
  <si>
    <t>Ročný poplatok M365 Business standard 3.4.2025 – 3.3.2026</t>
  </si>
  <si>
    <t>30250062</t>
  </si>
  <si>
    <t>202025</t>
  </si>
  <si>
    <t>Lekárska prehliadka</t>
  </si>
  <si>
    <t>47450185</t>
  </si>
  <si>
    <t>ORTOSPORTS, s.r.o.</t>
  </si>
  <si>
    <t>30250064</t>
  </si>
  <si>
    <t>40250059</t>
  </si>
  <si>
    <t>Prenájom stolnotenisovej haly, 03/2025, Bratislava</t>
  </si>
  <si>
    <t>30250065</t>
  </si>
  <si>
    <t>Poistné zahraničné cesty 3/2025</t>
  </si>
  <si>
    <t>TTF World para future Lignano, Taliansko, 05.-09-03.2025, PV</t>
  </si>
  <si>
    <t>Boccia Youth World Championships Curitiba / Brazil, boccia</t>
  </si>
  <si>
    <t>30250066</t>
  </si>
  <si>
    <t>2025005</t>
  </si>
  <si>
    <t>Trénerské služby, 03/2025, parastolný tenis</t>
  </si>
  <si>
    <t>Trénerské služby, 03/2025, 80hod. parastolný tenis</t>
  </si>
  <si>
    <t>cestovné, 03/2025, parastolný tenis</t>
  </si>
  <si>
    <t>30250067</t>
  </si>
  <si>
    <t>2025003</t>
  </si>
  <si>
    <t>Trénerské služby a cestovné počas medzinárodného turnaja ITTF World Para Future Lignano Taliansko, 5.-10-03.2025, parastolný tenis, 32hod.</t>
  </si>
  <si>
    <t>cestovné</t>
  </si>
  <si>
    <t>Trénerské služby 32hod.</t>
  </si>
  <si>
    <t>30250068</t>
  </si>
  <si>
    <t>2025004</t>
  </si>
  <si>
    <t>Trénerské služby  počas ITTF World Para Chaellenger Wladyslawowo, Poľsko, 25.-30.03.2025</t>
  </si>
  <si>
    <t>cestovné náklady</t>
  </si>
  <si>
    <t>Trénerské služby</t>
  </si>
  <si>
    <t>30250069</t>
  </si>
  <si>
    <t>232025</t>
  </si>
  <si>
    <t>Ubytovanie spolu so štartovným počas ITTF World Para Challengere Podgorica, Čierna Hora, 29.04.-04.05.2025 PVÚ:7 ŠP:5 RT:2</t>
  </si>
  <si>
    <t>42376505</t>
  </si>
  <si>
    <t>Športový klub Prievidza</t>
  </si>
  <si>
    <t>Ubytovanie spolu so štartovným počas ITTF World Para Challen</t>
  </si>
  <si>
    <t>30250074</t>
  </si>
  <si>
    <t>10252644</t>
  </si>
  <si>
    <t>26.04.2025</t>
  </si>
  <si>
    <t>Letenky 5os na ITTF World Para Challengere Podgorica, Čierna Hora, 29.04.-04.05.2025 PVÚ:8 ŠP:5 RT:3</t>
  </si>
  <si>
    <t>Letenky 5os na ITTF World Para Challengere Podgorica, Čierna</t>
  </si>
  <si>
    <t>30250076</t>
  </si>
  <si>
    <t>2025009</t>
  </si>
  <si>
    <t>28.04.2025</t>
  </si>
  <si>
    <t>Športová lekárska prehliadka športovca Tomáš Masaryk</t>
  </si>
  <si>
    <t>35870281</t>
  </si>
  <si>
    <t>SPORTMED, s.r.o.</t>
  </si>
  <si>
    <t>30250077</t>
  </si>
  <si>
    <t>20250142</t>
  </si>
  <si>
    <t>Športový materiál, stiga poťahy 2ks, omotávka 1ks</t>
  </si>
  <si>
    <t>30250078</t>
  </si>
  <si>
    <t>2504230003</t>
  </si>
  <si>
    <t>07.05.2025</t>
  </si>
  <si>
    <t>1. ENTRY na turnaj World Boccia Challenger - Olbia / Italy - 06.-14.10.2025. Poplatok zahŕňa štartovné, ubytovanie a stravu počas súťaže</t>
  </si>
  <si>
    <t>ASD ICHNUSA SPORT</t>
  </si>
  <si>
    <t>1. ENTRY na turnaj World Boccia Challenger - Olbia / Italy -</t>
  </si>
  <si>
    <t>30250079</t>
  </si>
  <si>
    <t>2025144</t>
  </si>
  <si>
    <t>Ubytovanie počas ligového kola v bocci, Bratislava, 25.-27.4.2025</t>
  </si>
  <si>
    <t>35715367</t>
  </si>
  <si>
    <t>HOTEL REMY s.r.o.</t>
  </si>
  <si>
    <t>Ubytovanie počas ligového kola v bocci, Bratislava, 25.-27.4</t>
  </si>
  <si>
    <t>30250080</t>
  </si>
  <si>
    <t>29042025</t>
  </si>
  <si>
    <t>Poplatok za Majstrovstvá sveta v tanci na vozíku, Košice 2025</t>
  </si>
  <si>
    <t>World Abilitysport Federation</t>
  </si>
  <si>
    <t>Poplatok za Majstrovstvá sveta v tanci na vozíku, Košice 202</t>
  </si>
  <si>
    <t>30250081</t>
  </si>
  <si>
    <t>2504300006</t>
  </si>
  <si>
    <t>ENTRY 2 na turnaj World Boccia Challenger - Poznaň/Poľsko 23.06. - 01.07.2025. Poplatok zahŕňa stravu, ubytovanie, štartovné a tranfér hala/hotel.</t>
  </si>
  <si>
    <t>ENTRY 2 na turnaj World Boccia Challenger - Poznaň/Poľsko 23</t>
  </si>
  <si>
    <t>30250082</t>
  </si>
  <si>
    <t>292025</t>
  </si>
  <si>
    <t>Prenájom haly  počas ligového kola v bocci, 12.04.2025, Turie</t>
  </si>
  <si>
    <t>54286816</t>
  </si>
  <si>
    <t>Základná škola s materskou školou, Turie 394</t>
  </si>
  <si>
    <t>Prenájom haly  počas ligového kola v bocci, 12.04.2025, Turi</t>
  </si>
  <si>
    <t>30250083</t>
  </si>
  <si>
    <t>2504300007</t>
  </si>
  <si>
    <t>Ubytovanie počas World Boccia Challenger, Poznaň, Poľsko, 23.6.-1.7.2025</t>
  </si>
  <si>
    <t>Ubytovanie počas World Boccia Challenger, Poznaň, Poľsko, 23</t>
  </si>
  <si>
    <t>30250084</t>
  </si>
  <si>
    <t>2504300008</t>
  </si>
  <si>
    <t>21.05.2025</t>
  </si>
  <si>
    <t>ENTRY 1 - World Boccia Europe Regional Championships - 08.-16.07.2025, Zagreb, Chorvátsko</t>
  </si>
  <si>
    <t>HBS</t>
  </si>
  <si>
    <t>ENTRY 1 - World Boccia Europe Regional Championships - 08.-1</t>
  </si>
  <si>
    <t>30250085</t>
  </si>
  <si>
    <t>12502924</t>
  </si>
  <si>
    <t>Športový materiál, 4ks poťahov tenergy, parastolný tenis</t>
  </si>
  <si>
    <t>31435335</t>
  </si>
  <si>
    <t>Dali s.r.o.</t>
  </si>
  <si>
    <t>30250086</t>
  </si>
  <si>
    <t xml:space="preserve">Hovory za obdobie 04.05.2025 -03.06.2025 </t>
  </si>
  <si>
    <t>Hovory za obdobie 04.05.2025 -03.06.2025</t>
  </si>
  <si>
    <t>30250087</t>
  </si>
  <si>
    <t>250100006</t>
  </si>
  <si>
    <t>Prenájom vozidla AA657NG za 4/2025</t>
  </si>
  <si>
    <t>30250088</t>
  </si>
  <si>
    <t>25240012</t>
  </si>
  <si>
    <t>Prenájom kancelárií 4/2025</t>
  </si>
  <si>
    <t>30250089</t>
  </si>
  <si>
    <t>Strava počas ligového kola v bocci, Bratislava, 26.4.2025</t>
  </si>
  <si>
    <t>52563171</t>
  </si>
  <si>
    <t>Rehi s.r.o.</t>
  </si>
  <si>
    <t>30250090</t>
  </si>
  <si>
    <t>Mobilný telefón samsung galaxy A56,1ks</t>
  </si>
  <si>
    <t>30250091</t>
  </si>
  <si>
    <t>2025006</t>
  </si>
  <si>
    <t>Trénerské služby, 04/2025, parastolný tenis</t>
  </si>
  <si>
    <t>Cestovné počas trénerských služieb, 04/2025, parastolný teni</t>
  </si>
  <si>
    <t>30250092</t>
  </si>
  <si>
    <t>2025007</t>
  </si>
  <si>
    <t>Trénerské práce 30h počas ITTF World para Challenger, Podgorica, Čierna Hora, 30.04.-03.05.2025, parastolný tenis</t>
  </si>
  <si>
    <t>Trénerské práce 30h počas ITTF World para Challenger, Podgor</t>
  </si>
  <si>
    <t>30250093</t>
  </si>
  <si>
    <t>225164</t>
  </si>
  <si>
    <t>Ubytovanie počas 2.ligového kola v bocci, Prešov, 2.-4.5.2025</t>
  </si>
  <si>
    <t>36482293</t>
  </si>
  <si>
    <t>Hotel DUKLA, a.s. Prešov</t>
  </si>
  <si>
    <t>Ubytovanie počas 2.ligového kola v bocci, Prešov, 2.-4.5.202</t>
  </si>
  <si>
    <t>30250096</t>
  </si>
  <si>
    <t>250100008</t>
  </si>
  <si>
    <t>Prenájom vozidla AA657NG za 3/2025</t>
  </si>
  <si>
    <t>30250097</t>
  </si>
  <si>
    <t>25240014</t>
  </si>
  <si>
    <t>Prenájom vozidla BT615LD, 04/2025</t>
  </si>
  <si>
    <t>30250098</t>
  </si>
  <si>
    <t>414</t>
  </si>
  <si>
    <t>Prenájom curlingovej haly, Bratislava, 4 hod, 4/2025</t>
  </si>
  <si>
    <t>30250099</t>
  </si>
  <si>
    <t>Refakturácia ubytovania počas IV.ligového kola hokej na elektrických vozíkoch, Praha, ČR, 25.4.-27.4.2025, PVÚ: 20</t>
  </si>
  <si>
    <t>Refakturácia ubytovania počas IV.ligového kola hokej na elek</t>
  </si>
  <si>
    <t>30250100</t>
  </si>
  <si>
    <t>445016588</t>
  </si>
  <si>
    <t>15.05.2025</t>
  </si>
  <si>
    <t>Stravné lístky pre zamestnancov 5/2025 100ks/6,60EUR</t>
  </si>
  <si>
    <t>30250101</t>
  </si>
  <si>
    <t>125004</t>
  </si>
  <si>
    <t>Prenájom telocvične 4/2025, BA, basketbal na vozíku</t>
  </si>
  <si>
    <t>30250102</t>
  </si>
  <si>
    <t>10250197</t>
  </si>
  <si>
    <t>Náklady počas ligového kola v bocci, Bratislava, 26.04.2025</t>
  </si>
  <si>
    <t>35862289</t>
  </si>
  <si>
    <t>DOM ŠPORTU, s.r.o.</t>
  </si>
  <si>
    <t>parkovné</t>
  </si>
  <si>
    <t>príprava ihriska</t>
  </si>
  <si>
    <t>prenájom haly</t>
  </si>
  <si>
    <t>30250103</t>
  </si>
  <si>
    <t>20250626</t>
  </si>
  <si>
    <t>Právne služby 4/2025</t>
  </si>
  <si>
    <t>36861154</t>
  </si>
  <si>
    <t>Škubla &amp; Partneri s.r.o.</t>
  </si>
  <si>
    <t>30250104</t>
  </si>
  <si>
    <t>10253286</t>
  </si>
  <si>
    <t>03.06.2025</t>
  </si>
  <si>
    <t>Medzinárodný tréningový kemp - Largs 08.-13.06.2025 v bocci</t>
  </si>
  <si>
    <t>30250105</t>
  </si>
  <si>
    <t>Poistenie osôb zahraničné podujatia v parastolnom tenise, 26.04.-17.05.2025</t>
  </si>
  <si>
    <t>Poistenie osôb zahraničné podujatia v parastolnom tenise, 26</t>
  </si>
  <si>
    <t>30250106</t>
  </si>
  <si>
    <t>182025</t>
  </si>
  <si>
    <t>Tričká s potlačou SO WT 2025 85ks, šiltovky 20 ks, samolepky, banner, výroba bulletinu a propozícii SO WT 2025</t>
  </si>
  <si>
    <t>35942614</t>
  </si>
  <si>
    <t>ERB studio s.r.o.</t>
  </si>
  <si>
    <t>Tričká s potlačou SO WT 2025 85ks, šiltovky 20 ks, samolepky</t>
  </si>
  <si>
    <t>30250107</t>
  </si>
  <si>
    <t>202516720</t>
  </si>
  <si>
    <t>Športový materiál, plavky, plavecké okuliare, CPZŠ</t>
  </si>
  <si>
    <t>05645760</t>
  </si>
  <si>
    <t>Swimaholic s.r.o.</t>
  </si>
  <si>
    <t>30250108</t>
  </si>
  <si>
    <t>192025</t>
  </si>
  <si>
    <t>Spracovanie výročnej správy 2024</t>
  </si>
  <si>
    <t>30250109</t>
  </si>
  <si>
    <t>20250021</t>
  </si>
  <si>
    <t>20hodín plaveckej prípravy Liliany Novákovej 04-06/2025, Centrum začínajúcich športovcov</t>
  </si>
  <si>
    <t>51209497</t>
  </si>
  <si>
    <t>Centrum hendikepovaných plavcov</t>
  </si>
  <si>
    <t>20hodín plaveckej prípravy Liliany Novákovej 04-06/2025, Cen</t>
  </si>
  <si>
    <t>30250110</t>
  </si>
  <si>
    <t>1000071525</t>
  </si>
  <si>
    <t>Poháre pre víťazov, SO WT 2025 Trnava</t>
  </si>
  <si>
    <t>35774282</t>
  </si>
  <si>
    <t>30250111</t>
  </si>
  <si>
    <t>250100009</t>
  </si>
  <si>
    <t>18.06.2025</t>
  </si>
  <si>
    <t>Refakturácia ubytovania so stravou počas PLAY-OFF ČESKÉ POWERCHAIR LIGY 2024/2025 v Hradec Králové 23.-25.5.2025, PVÚ:34</t>
  </si>
  <si>
    <t>Refakturácia ubytovania so stravou počas PLAY-OFF ČESKÉ POWE</t>
  </si>
  <si>
    <t>30250112</t>
  </si>
  <si>
    <t>2502572</t>
  </si>
  <si>
    <t>Individuálne rehabilitačné tréningy 28.4.-9.5.2025, ZCM pri SZTPŠ Lea Majerníková</t>
  </si>
  <si>
    <t>42090393</t>
  </si>
  <si>
    <t>Viera - Láska - Nádej, o.z.</t>
  </si>
  <si>
    <t>Individuálne rehabilitačné tréningy ZCM Lea Majerníková</t>
  </si>
  <si>
    <t>30250113</t>
  </si>
  <si>
    <t>250027</t>
  </si>
  <si>
    <t>Mentálny koučing 25.5.-7.6.2025, počas EP v paralukostreľbe, Rím, Dávid Ivan</t>
  </si>
  <si>
    <t>50159445</t>
  </si>
  <si>
    <t>iMove s.r.o.</t>
  </si>
  <si>
    <t>Mentálny koučing 25.5.-7.6.2025, počas EP v paralukostreľbe,</t>
  </si>
  <si>
    <t>30250115</t>
  </si>
  <si>
    <t xml:space="preserve">Hovory za obdobie 04.06.2025 -03.07.2025 </t>
  </si>
  <si>
    <t>Hovory za obdobie 04.06.2025 -03.07.2025</t>
  </si>
  <si>
    <t>30250116</t>
  </si>
  <si>
    <t>Poistné zahraničné cesty 5/2025</t>
  </si>
  <si>
    <t>30250117</t>
  </si>
  <si>
    <t>125005</t>
  </si>
  <si>
    <t>Prenájom telocvične 5/2025, BA, basketbal na vozíku</t>
  </si>
  <si>
    <t>30250118</t>
  </si>
  <si>
    <t>Prenájom haly, 01-04/2025 Žarnovica, parastolný tenis</t>
  </si>
  <si>
    <t>36062103</t>
  </si>
  <si>
    <t>Športový klub  Žarnovica</t>
  </si>
  <si>
    <t>30250119</t>
  </si>
  <si>
    <t>7125015</t>
  </si>
  <si>
    <t>Fotografické práce počas SO WT 2025 Trnava</t>
  </si>
  <si>
    <t>53669550</t>
  </si>
  <si>
    <t>Benický LenS, s. r. o.</t>
  </si>
  <si>
    <t>30250120</t>
  </si>
  <si>
    <t>445019604</t>
  </si>
  <si>
    <t>11.06.2025</t>
  </si>
  <si>
    <t>Predĺženie registrácie domény sztps.sk 7.7.2025-6.7.2026</t>
  </si>
  <si>
    <t>30250121</t>
  </si>
  <si>
    <t>325043</t>
  </si>
  <si>
    <t>Organizačné zabezpečenie a poskytnutie liečebno-zdravotníckej starostlivosti počas SO WT 2025, Trnava, 04.-08.06.2025</t>
  </si>
  <si>
    <t>31770843</t>
  </si>
  <si>
    <t>MUDr. František Pisarčík</t>
  </si>
  <si>
    <t>Organizačné zabezpečenie a poskytnutie liečebno-zdravotnícke</t>
  </si>
  <si>
    <t>30250122</t>
  </si>
  <si>
    <t>31125124</t>
  </si>
  <si>
    <t>Letenky Viedeň-Seoul a späť 19.09.-28.09.2025, 2os</t>
  </si>
  <si>
    <t>36324175</t>
  </si>
  <si>
    <t>CK MALKO POLO, s.r.o.</t>
  </si>
  <si>
    <t>30250123</t>
  </si>
  <si>
    <t>Prenájom vozidla AA657NG za 5/2025</t>
  </si>
  <si>
    <t>30250124</t>
  </si>
  <si>
    <t>25240017</t>
  </si>
  <si>
    <t>Prenájom kancelárií 5/2025</t>
  </si>
  <si>
    <t>30250125</t>
  </si>
  <si>
    <t>25240016</t>
  </si>
  <si>
    <t>Prenájom vozidla BT615LD, 5/2025</t>
  </si>
  <si>
    <t>30250126</t>
  </si>
  <si>
    <t>242025</t>
  </si>
  <si>
    <t>grafika diplomov</t>
  </si>
  <si>
    <t>30250127</t>
  </si>
  <si>
    <t>2025097</t>
  </si>
  <si>
    <t>Diéty počas tréningového pobytu,Bratislava, 14.-20.05.2025, paralukostreľba</t>
  </si>
  <si>
    <t>37927281</t>
  </si>
  <si>
    <t>Lukostrelecký klub Bratislava</t>
  </si>
  <si>
    <t>Diéty počas tréningového pobytu,Bratislava, 14.-20.05.2025,</t>
  </si>
  <si>
    <t>30250128</t>
  </si>
  <si>
    <t>20250015</t>
  </si>
  <si>
    <t>Preprava športového materiálu, počas SO WT 2025, 08.06.2025</t>
  </si>
  <si>
    <t>53022823</t>
  </si>
  <si>
    <t>B&amp;J Brothers s. r. o.</t>
  </si>
  <si>
    <t>30250129</t>
  </si>
  <si>
    <t>262025</t>
  </si>
  <si>
    <t>Tlač výročnej správy za rok 2024</t>
  </si>
  <si>
    <t>30250130</t>
  </si>
  <si>
    <t>2506130006</t>
  </si>
  <si>
    <t>World Boccia Europe Regional Championships - Zagreb / Croatia 08. - 16.07.2025 / Entry 2</t>
  </si>
  <si>
    <t>World Boccia Europe Regional Championships - Zagreb / Croati</t>
  </si>
  <si>
    <t>30250132</t>
  </si>
  <si>
    <t>92025</t>
  </si>
  <si>
    <t>Refundácia nákladov na organizovanie ligového kola v bocci v Prešove, 24.-25.05.2025</t>
  </si>
  <si>
    <t>37786687</t>
  </si>
  <si>
    <t>ZOM Prešov</t>
  </si>
  <si>
    <t>strava</t>
  </si>
  <si>
    <t>pitný režim</t>
  </si>
  <si>
    <t>30250133</t>
  </si>
  <si>
    <t>72025</t>
  </si>
  <si>
    <t>Refundácia nákladov na organizovanie ligového kola v bocci, Prešov, 03.-04.05.2025</t>
  </si>
  <si>
    <t>Tlač plagátov a diplomov</t>
  </si>
  <si>
    <t>30250134</t>
  </si>
  <si>
    <t>2500042</t>
  </si>
  <si>
    <t>19.06.2025</t>
  </si>
  <si>
    <t>Štartovné na turnaj v parastolnom tenise, Ostrava, ČR, 19 . – 21.06.2025, PVÚ:6 ŠP: 5 RT:1</t>
  </si>
  <si>
    <t>00561916</t>
  </si>
  <si>
    <t>Telovýchovná  jednota Ostrava</t>
  </si>
  <si>
    <t>Štartovné na turnaj v parastolnom tenise, Ostrava, ČR, 19 .</t>
  </si>
  <si>
    <t>30250135</t>
  </si>
  <si>
    <t>20250016</t>
  </si>
  <si>
    <t>02.07.2025</t>
  </si>
  <si>
    <t>Preprava športovcov počas SO WT 2025, Schwecat-Trnava-Schwechat</t>
  </si>
  <si>
    <t>33837465</t>
  </si>
  <si>
    <t>Herič Alexander</t>
  </si>
  <si>
    <t>Preprava športovcov počas SO WT 2025, Schwecat-Trnava-Schwec</t>
  </si>
  <si>
    <t>30250136</t>
  </si>
  <si>
    <t>202510710</t>
  </si>
  <si>
    <t>Športový materiál trubka easton, pin, hrot, letky, končíky, lepidlo</t>
  </si>
  <si>
    <t>46888349</t>
  </si>
  <si>
    <t>DANDY spol. s r.o.</t>
  </si>
  <si>
    <t>Športový materiál trubka easton, pin, hrot, letky, končíky,</t>
  </si>
  <si>
    <t>30250137</t>
  </si>
  <si>
    <t>2524866</t>
  </si>
  <si>
    <t>30.06.2025</t>
  </si>
  <si>
    <t>30250138</t>
  </si>
  <si>
    <t>10253858</t>
  </si>
  <si>
    <t>Letenky, Budapešť-Cagliari-Mníchov-Budapešť, 4.-8.9.2025, tanec na vozíku</t>
  </si>
  <si>
    <t>Letenky, Budapešť-Cagliari-Mníchov-Budapešť, 4.-8.9.2025, ta</t>
  </si>
  <si>
    <t>30250140</t>
  </si>
  <si>
    <t>250006</t>
  </si>
  <si>
    <t>Kvety na udeľovanie ocenení SZTPŠ za rok 2024</t>
  </si>
  <si>
    <t>55795455</t>
  </si>
  <si>
    <t>KvetyShop s. r. o.</t>
  </si>
  <si>
    <t>30250141</t>
  </si>
  <si>
    <t>1000925</t>
  </si>
  <si>
    <t>Náklady počas turnaja Slovakia open 2025, Trnava, 4.-8.6.2025</t>
  </si>
  <si>
    <t>36266353</t>
  </si>
  <si>
    <t>Tenisové centrum Trnava, a.s.</t>
  </si>
  <si>
    <t>Náklady počas turnaja Slovakia open 2025, Trnava, 4.-8.6.202</t>
  </si>
  <si>
    <t>30250142</t>
  </si>
  <si>
    <t>20250025</t>
  </si>
  <si>
    <t>20hodín plaveckej prípravy Doroty Hanuliakovej 04-06/2025</t>
  </si>
  <si>
    <t>30250143</t>
  </si>
  <si>
    <t>20250610</t>
  </si>
  <si>
    <t>Technické zabezpečenie valného zhromaždenia SZTPŠ, 22.6.2025, Piešťany</t>
  </si>
  <si>
    <t>47573970</t>
  </si>
  <si>
    <t>JEF Audio s. r. o.</t>
  </si>
  <si>
    <t>Technické zabezpečenie valného zhromaždenia SZTPŠ, 22.6.2025</t>
  </si>
  <si>
    <t>30250144</t>
  </si>
  <si>
    <t>10253841</t>
  </si>
  <si>
    <t>Letenky Viedeň-Soul-Viedeň, 19.9.-29.9.2025, paralukostreľba 12os</t>
  </si>
  <si>
    <t>Letenky Viedeň-Soul-Viedeň, 19.9.-29.9.2025, paralukostreľba</t>
  </si>
  <si>
    <t>30250145</t>
  </si>
  <si>
    <t>10254055</t>
  </si>
  <si>
    <t>Letenky turnaj v parastolnom tenise, Bangkok, Thajsko, 15.-23.7.2025, 4os</t>
  </si>
  <si>
    <t>Letenky turnaj v parastolnom tenise, Bangkok, Thajsko, 15.-2</t>
  </si>
  <si>
    <t>30250146</t>
  </si>
  <si>
    <t>70508540</t>
  </si>
  <si>
    <t>Ubytovanie so stravou a prenájom miestnosti počas VZ SZTPŠ, Piešťany,  20.-22.06.2025</t>
  </si>
  <si>
    <t>34144790</t>
  </si>
  <si>
    <t>Slovenské liečebné kúpele Piešťany a.s.</t>
  </si>
  <si>
    <t>Ubytovanie so stravou</t>
  </si>
  <si>
    <t>prenájom miestnosti počas VZ SZTPŠ, Piešťany,  20.-22.06.202</t>
  </si>
  <si>
    <t>30250147</t>
  </si>
  <si>
    <t>2</t>
  </si>
  <si>
    <t>Ubytovanie spolu s účastníckym poplatok počas ITTF World para Elite Nakhon Ratchasima, 18.-22.07.2025, parastolný tenis, PVÚ:4 ŠP:2 RT:2</t>
  </si>
  <si>
    <t>Sports Association for the Disabled of Thailand</t>
  </si>
  <si>
    <t>Ubytovanie spolu s účastníckym poplatok počas ITTF World par</t>
  </si>
  <si>
    <t>30250148</t>
  </si>
  <si>
    <t>Služby športového odborníka trénera počas medzinárodného turnaja ITTF World Para Elite Laško-Slovinsko 12.-16.05.2025, parastolný tenis</t>
  </si>
  <si>
    <t>Služby športového odborníka trénera počas medzinárodného tur</t>
  </si>
  <si>
    <t>30250149</t>
  </si>
  <si>
    <t>202510775</t>
  </si>
  <si>
    <t>Lukostrelecký materiál, kladkový luk, terčovnice 2ks</t>
  </si>
  <si>
    <t>30250151</t>
  </si>
  <si>
    <t>10253892</t>
  </si>
  <si>
    <t>Letenky na World Boccia Cup - Curitiba/Brazil 08.08.-19.08.2025, boccia</t>
  </si>
  <si>
    <t>Letenky na World Boccia Cup - Curitiba/Brazil 08.08.-19.08.2</t>
  </si>
  <si>
    <t>30250152</t>
  </si>
  <si>
    <t>2025008</t>
  </si>
  <si>
    <t>Služby športového odborníka trénera, cestovné a ubytovanie sústredenie Chorvátsko, Prelog, 21.-25.05.2025</t>
  </si>
  <si>
    <t>Trénerské služby 05/2025, parastolný tenis</t>
  </si>
  <si>
    <t>Ubytovanie sústredenie Chorvátsko, Prelog, parastolný tenis2</t>
  </si>
  <si>
    <t>Cestovné náklady</t>
  </si>
  <si>
    <t>30250153</t>
  </si>
  <si>
    <t>125006</t>
  </si>
  <si>
    <t>14.07.2025</t>
  </si>
  <si>
    <t>Prenájom telocvične 6/2025, BA, basketbal na vozíku</t>
  </si>
  <si>
    <t>30250154</t>
  </si>
  <si>
    <t>70508920</t>
  </si>
  <si>
    <t>ubytovanie, VZ SZTPŠ, 21.6.2025</t>
  </si>
  <si>
    <t>ubytovanie</t>
  </si>
  <si>
    <t>30250155</t>
  </si>
  <si>
    <t>445022999</t>
  </si>
  <si>
    <t>08.07.2025</t>
  </si>
  <si>
    <t>30250156</t>
  </si>
  <si>
    <t>Hovory za obdobie 04.07.2025 -03.08.2025</t>
  </si>
  <si>
    <t>30250158</t>
  </si>
  <si>
    <t>25240020</t>
  </si>
  <si>
    <t>Prenájom vozidla BT615LD, 6/2025</t>
  </si>
  <si>
    <t>30250159</t>
  </si>
  <si>
    <t>25240019</t>
  </si>
  <si>
    <t>Prenájom kancelárií 6/2025</t>
  </si>
  <si>
    <t>30250160</t>
  </si>
  <si>
    <t>250100011</t>
  </si>
  <si>
    <t>Prenájom vozidla AA657NG za 6/2025</t>
  </si>
  <si>
    <t>30250161</t>
  </si>
  <si>
    <t>2025105</t>
  </si>
  <si>
    <t>Tréningová príprava pre Marcela Pavlíka 01-06/2025</t>
  </si>
  <si>
    <t>30250162</t>
  </si>
  <si>
    <t>1000077625</t>
  </si>
  <si>
    <t>6x plaketa s gravírovaním, SO WT 2025</t>
  </si>
  <si>
    <t>30250163</t>
  </si>
  <si>
    <t>7125027</t>
  </si>
  <si>
    <t>Fotografické služby počas Valného zhromaždenia SZTPŠ, Piešťany, 22.06.2025</t>
  </si>
  <si>
    <t>Fotografické služby počas Valného zhromaždenia SZTPŠ, Piešťa</t>
  </si>
  <si>
    <t>30250164</t>
  </si>
  <si>
    <t>Športovo regeneračné procedúry 06/2025</t>
  </si>
  <si>
    <t>30250165</t>
  </si>
  <si>
    <t>10250036</t>
  </si>
  <si>
    <t>01.08.2025</t>
  </si>
  <si>
    <t>Štartovné na turnaj World Boccia Cup - Curitiba / Brazília 10.-18.08.2025</t>
  </si>
  <si>
    <t>Štartovné na turnaj World Boccia Cup - Curitiba / Brazília 1</t>
  </si>
  <si>
    <t>30250166</t>
  </si>
  <si>
    <t>2025112</t>
  </si>
  <si>
    <t>24.07.2025</t>
  </si>
  <si>
    <t>Tréningové sústredenie Bratislava, 1.-6.7.2025, paralukostreľba</t>
  </si>
  <si>
    <t>letenky</t>
  </si>
  <si>
    <t>Tréningové poplatky</t>
  </si>
  <si>
    <t>30250167</t>
  </si>
  <si>
    <t>Svetový pohár v tanci na vozíku, 05.-07.09.2025, Taliansko, Oristano</t>
  </si>
  <si>
    <t>02764460909</t>
  </si>
  <si>
    <t>PROGETTO 2000 S.S.D. A R.L.</t>
  </si>
  <si>
    <t>Svetový pohár v tanci na vozíku, 05.-07.09.2025, Taliansko,</t>
  </si>
  <si>
    <t>30250168</t>
  </si>
  <si>
    <t>2500078</t>
  </si>
  <si>
    <t>Prenájom haly počas 2. ligového kola vozíčkarov a stojacich v parastolnom tenise, Ružomberok, 12.07.2025</t>
  </si>
  <si>
    <t>31740919</t>
  </si>
  <si>
    <t>ŠPORTOVÝ KLUB STOLNÉHO TENISU</t>
  </si>
  <si>
    <t>Prenájom haly počas 2. ligového kola vozíčkarov a stojacich</t>
  </si>
  <si>
    <t>30250169</t>
  </si>
  <si>
    <t>40250115</t>
  </si>
  <si>
    <t>Prenájom haly, 06/2025, Bratislava parastolný tenis</t>
  </si>
  <si>
    <t>30250170</t>
  </si>
  <si>
    <t>10254290</t>
  </si>
  <si>
    <t>Letenky na turnaj World Boccia Challenger - Olbia / Taliansko 06.-12.10.2025</t>
  </si>
  <si>
    <t>Letenky na turnaj World Boccia Challenger - Olbia / Taliansk</t>
  </si>
  <si>
    <t>30250171</t>
  </si>
  <si>
    <t>25000054</t>
  </si>
  <si>
    <t>16.07.2025</t>
  </si>
  <si>
    <t>Účastnícky poplatok počas Elite turnaja v parastolnom tenise, Slovinsko, Laško 11.-17.05.2025, PVÚ:7 ŠP:5 RT:2</t>
  </si>
  <si>
    <t>Zveza za šport invalidov Slovenije - Paraolimpijsk</t>
  </si>
  <si>
    <t>Matovčíková - účastnícky poplatok počas Elite turnaja v para</t>
  </si>
  <si>
    <t>Účastnícky poplatok počas Elite turnaja v parastolnom tenise</t>
  </si>
  <si>
    <t>30250172</t>
  </si>
  <si>
    <t>25000029</t>
  </si>
  <si>
    <t>Účastnícky poplatok spolu s ubytovaním počas turnaja Challenger v parastolnom tenise, 4.-11.05.2025, Slovinsko, Laško, PVÚ:7 ŠP:5 RT:2</t>
  </si>
  <si>
    <t>Matovčíková - účastnícky poplatok spolu s ubytovaním počas t</t>
  </si>
  <si>
    <t>Účastnícky poplatok spolu s ubytovaním počas turnaja Challen</t>
  </si>
  <si>
    <t>30250173</t>
  </si>
  <si>
    <t>2025114</t>
  </si>
  <si>
    <t>Tréningové sústredenie Bratislava, 06.-12.07.2025, paralukostreľba</t>
  </si>
  <si>
    <t>30250174</t>
  </si>
  <si>
    <t>20250602</t>
  </si>
  <si>
    <t>Technické zabezpečenie počas Slovakie open v tenise na vozíku, Trnava, 05.06.2025</t>
  </si>
  <si>
    <t>43329080</t>
  </si>
  <si>
    <t>Juraj Fedorco - JEF Audio</t>
  </si>
  <si>
    <t>Technické zabezpečenie počas Slovakie open v tenise na vozík</t>
  </si>
  <si>
    <t>30250175</t>
  </si>
  <si>
    <t>Poistné zahraničné cesty 6/2025</t>
  </si>
  <si>
    <t>30250176</t>
  </si>
  <si>
    <t>20250880</t>
  </si>
  <si>
    <t>Právne služby 6/2025</t>
  </si>
  <si>
    <t>30250177</t>
  </si>
  <si>
    <t>2500405</t>
  </si>
  <si>
    <t>Športové oblečenie pre bocciu, tričká s potlačou 49ks, polokošele s potlačou 15 ks</t>
  </si>
  <si>
    <t>00698113</t>
  </si>
  <si>
    <t>ATAK, výrobné družstvo</t>
  </si>
  <si>
    <t>Športové oblečenie pre bocciu, tričká s potlačou 49ks, polok</t>
  </si>
  <si>
    <t>30250178</t>
  </si>
  <si>
    <t>2025070219</t>
  </si>
  <si>
    <t>Športový materiál 20ks boccia ukazovatka, 20 ks boccia metre</t>
  </si>
  <si>
    <t>52839931</t>
  </si>
  <si>
    <t>BASHTO SPORTS, s. r. o.</t>
  </si>
  <si>
    <t>30250179</t>
  </si>
  <si>
    <t>2507210002</t>
  </si>
  <si>
    <t xml:space="preserve">Účastnícky poplatok 2 na turnaj World Boccia Challenger - Olbia / Italy - 06.-14.10.2025 </t>
  </si>
  <si>
    <t>Účastnícky poplatok 2 na turnaj World Boccia Challenger - Ol</t>
  </si>
  <si>
    <t>30250180</t>
  </si>
  <si>
    <t>2507210003</t>
  </si>
  <si>
    <t>Ubytovanie na turnaji World Boccia Challenger - Olbia / Taliansko 06.-12.10.2025</t>
  </si>
  <si>
    <t>Ubytovanie na turnaji World Boccia Challenger - Olbia / Tali</t>
  </si>
  <si>
    <t>30250181</t>
  </si>
  <si>
    <t>2025010</t>
  </si>
  <si>
    <t>Trénerské služby 06/2025, parastolný tenis</t>
  </si>
  <si>
    <t>Cestovné počas trénerských služieb 06/2025 parastolný tenis</t>
  </si>
  <si>
    <t>30250182</t>
  </si>
  <si>
    <t>445024815</t>
  </si>
  <si>
    <t>26.07.2025</t>
  </si>
  <si>
    <t>Stravné lístky pre zamestnancov 8/2025 100ks/6,60EUR</t>
  </si>
  <si>
    <t>30250183</t>
  </si>
  <si>
    <t>Refakturácia nákladov na  tréningové sústredenie a kontrolné preteky, 27.-29.6.2025, CŠČM, Kežmarok</t>
  </si>
  <si>
    <t>55327346</t>
  </si>
  <si>
    <t>LK Kežmarský šíp 1992</t>
  </si>
  <si>
    <t>Refakturácia nákladov na  tréningové sústredenie a kontrolné</t>
  </si>
  <si>
    <t>30250184</t>
  </si>
  <si>
    <t>2500406</t>
  </si>
  <si>
    <t>Tričká 9ks, krátke nohavice 7ks, paralukostreľba</t>
  </si>
  <si>
    <t>30250185</t>
  </si>
  <si>
    <t>12025</t>
  </si>
  <si>
    <t>Prenájom haly 01-06/2025, boccia</t>
  </si>
  <si>
    <t>31785565</t>
  </si>
  <si>
    <t>Športový klub ALTIUS</t>
  </si>
  <si>
    <t>30250186</t>
  </si>
  <si>
    <t>10254533</t>
  </si>
  <si>
    <t>Letenky, medzinárodný turnaj v parastolnom tenise, USA, Spokane, 3.-15.8.2025 PVÚ:5 ŠP3 RT2</t>
  </si>
  <si>
    <t>Letenky, medzinárodný turnaj v parastolnom tenise, USA, Spok</t>
  </si>
  <si>
    <t>30250187</t>
  </si>
  <si>
    <t>212025</t>
  </si>
  <si>
    <t>Športovo regeneračné procedúry 07/2025</t>
  </si>
  <si>
    <t>30250188</t>
  </si>
  <si>
    <t>132025</t>
  </si>
  <si>
    <t>08.08.2025</t>
  </si>
  <si>
    <t>Refundácia nákladov na zabezpečenie medzinárodného turnaja Boccia Tatra Cup, 18.-24.06.2025, Liptovský Ján</t>
  </si>
  <si>
    <t>ubytovanie so stravou</t>
  </si>
  <si>
    <t>Medaile a trofeje</t>
  </si>
  <si>
    <t>Tlač plagátov</t>
  </si>
  <si>
    <t>30250190</t>
  </si>
  <si>
    <t>Hovory za obdobie 04.08.2025 -03.09.2025</t>
  </si>
  <si>
    <t>30250192</t>
  </si>
  <si>
    <t>4470901</t>
  </si>
  <si>
    <t>15.08.2025</t>
  </si>
  <si>
    <t>Doprava na letisko 3.8.2025_ITTF Future Spoken</t>
  </si>
  <si>
    <t>42166691</t>
  </si>
  <si>
    <t>Nezisková organizácia opatrovateľka</t>
  </si>
  <si>
    <t>30250193</t>
  </si>
  <si>
    <t>2320250339</t>
  </si>
  <si>
    <t>Ubytovanie, sústredenie v paravolejbale, Bratislava, 08.-10.08.2025, 2os</t>
  </si>
  <si>
    <t>17329884</t>
  </si>
  <si>
    <t>MAXIN, spol. s r.o.</t>
  </si>
  <si>
    <t>Ubytovanie, sústredenie v paravolejbale, Bratislava, 08.-10.</t>
  </si>
  <si>
    <t>30250194</t>
  </si>
  <si>
    <t>2506003001</t>
  </si>
  <si>
    <t>Účastnícky poplatok počas ITTF World Para Future Tokyo, Japonsko, parastolný tenis</t>
  </si>
  <si>
    <t>Kinki Nippon Tourist Co., Ltd</t>
  </si>
  <si>
    <t>Účastnícky poplatok počas ITTF World Para Future Tokyo, Japo</t>
  </si>
  <si>
    <t>30250196</t>
  </si>
  <si>
    <t>Poistné zahraničné cesty 7/2025</t>
  </si>
  <si>
    <t>30250197</t>
  </si>
  <si>
    <t>40250122</t>
  </si>
  <si>
    <t>Prenájom haly, 07/2025, Bratislava parastolný tenis</t>
  </si>
  <si>
    <t>30250198</t>
  </si>
  <si>
    <t>25240023</t>
  </si>
  <si>
    <t>21.08.2025</t>
  </si>
  <si>
    <t>Prenájom vozidla BT615LD, 7/2025</t>
  </si>
  <si>
    <t>30250199</t>
  </si>
  <si>
    <t>250100013</t>
  </si>
  <si>
    <t>Prenájom vozidla AA657NG za 7/2025</t>
  </si>
  <si>
    <t>30250202</t>
  </si>
  <si>
    <t>445027966</t>
  </si>
  <si>
    <t>01.09.2025</t>
  </si>
  <si>
    <t>Stravné lístky pre zamestnancov 9/2025 105ks/6,60EUR</t>
  </si>
  <si>
    <t>30250203</t>
  </si>
  <si>
    <t>2025011</t>
  </si>
  <si>
    <t>05.09.2025</t>
  </si>
  <si>
    <t>Trénerské služby 07/2025,80hod. parastolný tenis</t>
  </si>
  <si>
    <t>Cestovné počas trénerských služieb 07/2025 parastolný tenis</t>
  </si>
  <si>
    <t>Trénerské služby 07/2025, parastolný tenis</t>
  </si>
  <si>
    <t>30250204</t>
  </si>
  <si>
    <t>2520127</t>
  </si>
  <si>
    <t xml:space="preserve">Preprava 4 osôb z Viedne-Bratislavy 15.08.2025 a parkovné- z turnaja USA, Spokane parastolný tenis </t>
  </si>
  <si>
    <t>Preprava 4 osôb z Viedne-Bratislavy 15.08.2025 a parkovné- z</t>
  </si>
  <si>
    <t>30250205</t>
  </si>
  <si>
    <t>1520</t>
  </si>
  <si>
    <t>16.09.2025</t>
  </si>
  <si>
    <t>Účastnícky poplatok World boccia Cup, Coimbra, Portugalsko 08.-16.11.2025</t>
  </si>
  <si>
    <t>1</t>
  </si>
  <si>
    <t>PCAND</t>
  </si>
  <si>
    <t>Účastnícky poplatok World boccia Cup, Coimbra, Portugalsko 0</t>
  </si>
  <si>
    <t>30250206</t>
  </si>
  <si>
    <t>2025149</t>
  </si>
  <si>
    <t>Členský poplatok – paravolejbal rok 2025</t>
  </si>
  <si>
    <t>L150134111</t>
  </si>
  <si>
    <t>ParaVolley Europe</t>
  </si>
  <si>
    <t>30250207</t>
  </si>
  <si>
    <t>2500473</t>
  </si>
  <si>
    <t>Športové oblečenie, paralukostreľba</t>
  </si>
  <si>
    <t>30250208</t>
  </si>
  <si>
    <t>20250019</t>
  </si>
  <si>
    <t>Preprava športového materiálu 2.8.2025, parastolný tenis</t>
  </si>
  <si>
    <t>30250209</t>
  </si>
  <si>
    <t>10254822</t>
  </si>
  <si>
    <t>Letenky na turnaj World Boccia Cup - Seoul / Kórea v termíne 31.08. - 10.09.2025</t>
  </si>
  <si>
    <t>Letenky na turnaj World Boccia Cup - Seoul / Kórea v termíne</t>
  </si>
  <si>
    <t>30250210</t>
  </si>
  <si>
    <t>Organizačno-technické zabezpečenie počas ligových kôl vozíčkarov a stojacich v parastolnom tenise v roku 2025, Bratislava 05.7.2025, Ružomberok 12.07.2025, Bratislava 02.08.2025, Žarnovica 23. a 24.08.2025</t>
  </si>
  <si>
    <t>42162866</t>
  </si>
  <si>
    <t>ŠK Para table tennis Hlohovec</t>
  </si>
  <si>
    <t>ceny</t>
  </si>
  <si>
    <t>občerstvenie</t>
  </si>
  <si>
    <t>spotrebný tovar</t>
  </si>
  <si>
    <t>Organizačno-technické zabezpečenie cestovné rozhodca, person</t>
  </si>
  <si>
    <t>30250211</t>
  </si>
  <si>
    <t>14812025</t>
  </si>
  <si>
    <t>Športové oblečenie-tričká s potlačou 100 ks, boccia</t>
  </si>
  <si>
    <t>54087988</t>
  </si>
  <si>
    <t>Sketch s. r. o.</t>
  </si>
  <si>
    <t>30250212</t>
  </si>
  <si>
    <t>2025156</t>
  </si>
  <si>
    <t>Ubytovanie počas sústredenia v parastolnom tenise, Žarnovica, 18.-20.08.2025, 7os</t>
  </si>
  <si>
    <t>00686603</t>
  </si>
  <si>
    <t>AAA akciová spoločnosť</t>
  </si>
  <si>
    <t>Ubytovanie počas sústredenia v parastolnom tenise, Žarnovica</t>
  </si>
  <si>
    <t>30250213</t>
  </si>
  <si>
    <t>Hovory za obdobie 04.09.2025 -03.10.2025</t>
  </si>
  <si>
    <t>30250214</t>
  </si>
  <si>
    <t>2320250381</t>
  </si>
  <si>
    <t>Ubytovanie počas sústredenia, volejbal, Bratislava 05.-07.09.2025</t>
  </si>
  <si>
    <t>Ubytovanie počas sústredenia, volejbal, Bratislava 05.-07.09</t>
  </si>
  <si>
    <t>30250215</t>
  </si>
  <si>
    <t>Športovo regeneračné procedúry 08/2025</t>
  </si>
  <si>
    <t>Športovo regeneračné procedúry 8/2025</t>
  </si>
  <si>
    <t>administratívne práce 8/2025</t>
  </si>
  <si>
    <t>30250217</t>
  </si>
  <si>
    <t>2025125</t>
  </si>
  <si>
    <t>Účastnícky a administratívny poplatok za Majstrovstvá sveta v plážom volejbale</t>
  </si>
  <si>
    <t>Stg.Promotie Voleyball Voor Geh.</t>
  </si>
  <si>
    <t>Účastnícky a administratívny poplatok za Majstrovstvá sveta</t>
  </si>
  <si>
    <t>30250218</t>
  </si>
  <si>
    <t>20251275</t>
  </si>
  <si>
    <t>Servis vozíkov počas turnaja Slovakia Open v tenise na vozíku, Trnava, 4.-8.6.2025</t>
  </si>
  <si>
    <t>Servis vozíkov počas turnaja Slovakia Open v tenise na vozík</t>
  </si>
  <si>
    <t>30250219</t>
  </si>
  <si>
    <t>25240025</t>
  </si>
  <si>
    <t>Prenájom vozidla BT615LD, 8/2025</t>
  </si>
  <si>
    <t>30250220</t>
  </si>
  <si>
    <t>250100015</t>
  </si>
  <si>
    <t>Prenájom vozidla AA657NG, 08/2025</t>
  </si>
  <si>
    <t>30250221</t>
  </si>
  <si>
    <t>Pásky lepiace 28 ks, SAYG 2025, pre bocciu</t>
  </si>
  <si>
    <t>31344208</t>
  </si>
  <si>
    <t>Schuller Eh klar spol. s r.o</t>
  </si>
  <si>
    <t>30250223</t>
  </si>
  <si>
    <t>10255684</t>
  </si>
  <si>
    <t>24.09.2025</t>
  </si>
  <si>
    <t>Letenky Majstrovstvá sveta, Viedeň-Mersin-Turecko a späť, 18.-25.10.2025, 5os, paravolejbal</t>
  </si>
  <si>
    <t>Letenky Majstrovstvá sveta, Viedeň-Mersin-Turecko a späť, 18</t>
  </si>
  <si>
    <t>30250224</t>
  </si>
  <si>
    <t>2025012</t>
  </si>
  <si>
    <t>Trénerské práce a cestovné 08/2025 parastolný tenis</t>
  </si>
  <si>
    <t>Trénerské práce</t>
  </si>
  <si>
    <t>Cestovné počas trénerských Žarnovica</t>
  </si>
  <si>
    <t>30250225</t>
  </si>
  <si>
    <t>162025</t>
  </si>
  <si>
    <t>Preprava osôb Krakow-Dolný Kubín a späť a doprava v Dolnom Kubíne počas SAYG 2025, 25.-28.09.2025</t>
  </si>
  <si>
    <t>Preprava osôb Krakow-Dolný Kubín a späť a doprava v Dolnom K</t>
  </si>
  <si>
    <t>30250226</t>
  </si>
  <si>
    <t>251784</t>
  </si>
  <si>
    <t>Medaile zlaté, strieborné, bronzové 51ks, na M-SR v bocci</t>
  </si>
  <si>
    <t>46870733</t>
  </si>
  <si>
    <t>MAAD.sk, s.r.o.</t>
  </si>
  <si>
    <t>30250228</t>
  </si>
  <si>
    <t>Poistné zahraničné cesty 8/2025</t>
  </si>
  <si>
    <t>30250230</t>
  </si>
  <si>
    <t>20250451</t>
  </si>
  <si>
    <t>Preprava boccistov, 31.8.2025 Bratislava – Budapešť a 10.9.2025 Budapešť - BA</t>
  </si>
  <si>
    <t>50964038</t>
  </si>
  <si>
    <t>P.A.M.M., s.r.o.</t>
  </si>
  <si>
    <t>Preprava boccistov, 31.8.2025 Bratislava – Budapešť a 10.9.2</t>
  </si>
  <si>
    <t>30250231</t>
  </si>
  <si>
    <t>202500083</t>
  </si>
  <si>
    <t>Športový materiál, paralukostreľba</t>
  </si>
  <si>
    <t>53578805</t>
  </si>
  <si>
    <t>JMD s.r.o.</t>
  </si>
  <si>
    <t>30250232</t>
  </si>
  <si>
    <t>10251936</t>
  </si>
  <si>
    <t>Medaile zlaté 50ks, strieborné 30ks, broznovzé 40 ks, štítky a gravírovania, SAYG 2025, Dolný Kubín</t>
  </si>
  <si>
    <t>36500623</t>
  </si>
  <si>
    <t>TOPA SPORT, s.r.o.</t>
  </si>
  <si>
    <t>Medaile zlaté 50ks, strieborné 30ks, broznovzé 40 ks, štítky</t>
  </si>
  <si>
    <t>30250233</t>
  </si>
  <si>
    <t>2320250416</t>
  </si>
  <si>
    <t>Ubytovanie počas sústredenia, paravolejbal, Bratislava, 19.-21.09.2025</t>
  </si>
  <si>
    <t>Ubytovanie počas sústredenia, paravolejbal, Bratislava, 19.-</t>
  </si>
  <si>
    <t>30250234</t>
  </si>
  <si>
    <t>202511359</t>
  </si>
  <si>
    <t>Lukostrelecký materiál</t>
  </si>
  <si>
    <t>30250235</t>
  </si>
  <si>
    <t>20250056</t>
  </si>
  <si>
    <t>Roll-up Standard na Memoriál L. Šrameka 2025</t>
  </si>
  <si>
    <t>35684232</t>
  </si>
  <si>
    <t>Wellex spol. s r.o.</t>
  </si>
  <si>
    <t>30250236</t>
  </si>
  <si>
    <t>250061</t>
  </si>
  <si>
    <t>Mentálny koučing, paralukostreľba, 14.9.2025</t>
  </si>
  <si>
    <t>30250237</t>
  </si>
  <si>
    <t>3625103597</t>
  </si>
  <si>
    <t>3x časomiera samsung, boccia</t>
  </si>
  <si>
    <t>35739487</t>
  </si>
  <si>
    <t>NAY a.s.</t>
  </si>
  <si>
    <t>30250238</t>
  </si>
  <si>
    <t>1251562</t>
  </si>
  <si>
    <t>Vlajky 2ks, SAYG 2025</t>
  </si>
  <si>
    <t>17315786</t>
  </si>
  <si>
    <t>2U s.r.o.</t>
  </si>
  <si>
    <t>30250239</t>
  </si>
  <si>
    <t>Strava počas ligového kola v Bratislave, boccia,  20.9.2025</t>
  </si>
  <si>
    <t>30250241</t>
  </si>
  <si>
    <t>251502872</t>
  </si>
  <si>
    <t>Akreditačné vaky 210 ks a šnúrky 280ks, SAYG 2025, Dolný Kubín</t>
  </si>
  <si>
    <t>35810122</t>
  </si>
  <si>
    <t>REPRE, s.r.o.</t>
  </si>
  <si>
    <t>Akreditačné vaky 210 ks a šnúrky 280ks, SAYG 2025, Dolný Kub</t>
  </si>
  <si>
    <t>30250245</t>
  </si>
  <si>
    <t>80000011</t>
  </si>
  <si>
    <t>30.09.2025</t>
  </si>
  <si>
    <t>Tréningový kemp ubytovanie so stravou, Laško, Slovinsko, 8.-17.9.2025, parastolný tenis</t>
  </si>
  <si>
    <t>Vecko Gorazd s. p.</t>
  </si>
  <si>
    <t>Tréningový kemp ubytovanie so stravou, Laško, Slovinsko, 8.-</t>
  </si>
  <si>
    <t>30250247</t>
  </si>
  <si>
    <t>445031570</t>
  </si>
  <si>
    <t>Stravné lístky pre zamestnancov 10/2025 115ks/6,60EUR</t>
  </si>
  <si>
    <t>50250005</t>
  </si>
  <si>
    <t>2501</t>
  </si>
  <si>
    <t>Poplatok za súťaž v tanci na vozíku, Hong KOng, 22.-23.3.2025</t>
  </si>
  <si>
    <t>Poplatok za súťaž v tanci na vozíku, Hong KOng, 22.-23.3.202</t>
  </si>
  <si>
    <t>50250006</t>
  </si>
  <si>
    <t>457</t>
  </si>
  <si>
    <t>Ubytovanie so stravou počas tréningového kempu v bocci, Largs, Škótsko, 02.-07.02.2025, 2os</t>
  </si>
  <si>
    <t>United Kingdom Boccia Feredation</t>
  </si>
  <si>
    <t>Ubytovanie so stravou počas tréningového kempu v bocci, Larg</t>
  </si>
  <si>
    <t>bankový poplatok</t>
  </si>
  <si>
    <t>50250007</t>
  </si>
  <si>
    <t>20250047</t>
  </si>
  <si>
    <t>Členský poplatok rok 2025, basketbal na vozíku</t>
  </si>
  <si>
    <t>IWBF Švajčiarsko</t>
  </si>
  <si>
    <t>50250008</t>
  </si>
  <si>
    <t>2501010072</t>
  </si>
  <si>
    <t>Licencia za športovca, boccia 1 os</t>
  </si>
  <si>
    <t>World Boccia</t>
  </si>
  <si>
    <t>50250009</t>
  </si>
  <si>
    <t>465</t>
  </si>
  <si>
    <t xml:space="preserve">Medzinárodný tréningový kemp Largs / Škótsko 08.-13.06.2025, ubytovanie so stravou, 2os_x000D_
928 GBP na kód 101/239_x000D_
</t>
  </si>
  <si>
    <t>Medzinárodný tréningový kemp Largs / Škótsko 08.-13.06.2025,</t>
  </si>
  <si>
    <t>50250010</t>
  </si>
  <si>
    <t>742501</t>
  </si>
  <si>
    <t>Účastnícky poplatok počas Oristano 2025, Para dance World Cup, 05.-07.09.2025, PVÚ:8 ŠP:6 RT:2</t>
  </si>
  <si>
    <t>Účastnícky poplatok počas Oristano 2025, Para dance World Cu</t>
  </si>
  <si>
    <t>50250011</t>
  </si>
  <si>
    <t>2572</t>
  </si>
  <si>
    <t>Poplatok za podanie žiadosti, SP v tanci na vozíku Košice</t>
  </si>
  <si>
    <t>50250012</t>
  </si>
  <si>
    <t>3103</t>
  </si>
  <si>
    <t>Turnaj v parastolnom tenise Future, USA , Washington, PVÚ: 4 ŠP:3 RT:1</t>
  </si>
  <si>
    <t>USA Table Tennis</t>
  </si>
  <si>
    <t>Turnaj v parastolnom tenise Future, USA , Washington, PVÚ: 4</t>
  </si>
  <si>
    <t>50250013</t>
  </si>
  <si>
    <t>2507040003</t>
  </si>
  <si>
    <t>Entry na turnaj World Boccia Cup - Seoul / Kórea v termíne 01.09. - 09.09.2025</t>
  </si>
  <si>
    <t>Entry na turnaj World Boccia Cup - Seoul / Kórea v termíne 0</t>
  </si>
  <si>
    <t>50250014</t>
  </si>
  <si>
    <t>2507280001</t>
  </si>
  <si>
    <t>Korea Boccia Federation</t>
  </si>
  <si>
    <t>50250015</t>
  </si>
  <si>
    <t>2587</t>
  </si>
  <si>
    <t>Registračný poplatok na Majstrovstvá sveta v plážovom volejbale</t>
  </si>
  <si>
    <t>Registračný poplatok na Majstrovstvá sveta v plážovom volejb</t>
  </si>
  <si>
    <t>50250016</t>
  </si>
  <si>
    <t>20251009</t>
  </si>
  <si>
    <t>Účastnícky poplatok, ubytovanie, strava, doprava na Majstrovstvá sveta v plážovom volejbale Viedeň-Mersin-Turecko a späť, 18.-25.10.2025, 5os</t>
  </si>
  <si>
    <t>TÜRKİYE NATIONAL PARALYMPIC COMMITTEE</t>
  </si>
  <si>
    <t>Účastnícky poplatok, ubytovanie, strava, doprava na Majstrov</t>
  </si>
  <si>
    <t>50250017</t>
  </si>
  <si>
    <t>250002001</t>
  </si>
  <si>
    <t>22.09.2025</t>
  </si>
  <si>
    <t>Licencia, tanec na vozíku, 1os</t>
  </si>
  <si>
    <t>50250018</t>
  </si>
  <si>
    <t>12501</t>
  </si>
  <si>
    <t>Štartovné SP v tanci na vozíku, 24.-26.10.2025 Stevenage, Anglicko</t>
  </si>
  <si>
    <t>Štartovné SP v tanci na vozíku, 24.-26.10.2025 Stevenage, An</t>
  </si>
  <si>
    <t>Bankový poplatok</t>
  </si>
  <si>
    <t>náklady na sekretariát 1/2025</t>
  </si>
  <si>
    <t>Pavel Bílik</t>
  </si>
  <si>
    <t>voda do ostrekovača AA657NG</t>
  </si>
  <si>
    <t>PHM AA657 NG</t>
  </si>
  <si>
    <t>250007</t>
  </si>
  <si>
    <t>Účastnícky poplatok s ubytovaním  počas European Para Archery Cup 26.-31.05.2025, Rím, Taliansko</t>
  </si>
  <si>
    <t>Roma European Para Archery</t>
  </si>
  <si>
    <t>Účastnícky poplatok s ubytovaním</t>
  </si>
  <si>
    <t>250008</t>
  </si>
  <si>
    <t>Poplatok za koňa, Motešice, Česká republika, 07.-09.03.2025, paradrezúra</t>
  </si>
  <si>
    <t>Para Dressage FEI</t>
  </si>
  <si>
    <t>Poplatok za koňa, Motešice, Česká republika, 07.-09.03.2025,</t>
  </si>
  <si>
    <t>250009</t>
  </si>
  <si>
    <t>Náklady sekretariát 01/2025</t>
  </si>
  <si>
    <t>Denisa Konečná</t>
  </si>
  <si>
    <t>250010</t>
  </si>
  <si>
    <t>Martin Čapla</t>
  </si>
  <si>
    <t>PHM BL615LD</t>
  </si>
  <si>
    <t>250011</t>
  </si>
  <si>
    <t>Náklady počas deň otvorených dverí SŠ Roosevelta v Brne, 07.02.2025</t>
  </si>
  <si>
    <t>umytie auta AA657NG</t>
  </si>
  <si>
    <t>250012</t>
  </si>
  <si>
    <t>náklady na sekretariát 2/2025</t>
  </si>
  <si>
    <t>250013</t>
  </si>
  <si>
    <t>Výkonný výbor SZTPŠ, Bratislava, 14.02.2025</t>
  </si>
  <si>
    <t>členovia Výkonného výboru SZTPŠ</t>
  </si>
  <si>
    <t>cestovné 810km</t>
  </si>
  <si>
    <t>250014</t>
  </si>
  <si>
    <t>250015</t>
  </si>
  <si>
    <t>Náklady sekretariát 02/2025</t>
  </si>
  <si>
    <t>250016</t>
  </si>
  <si>
    <t>Zasadnutie kontrolnej komisie SZTPŠ. 20.02.2025, Bratislava</t>
  </si>
  <si>
    <t>Zita Žiaková</t>
  </si>
  <si>
    <t>cestovné 200km</t>
  </si>
  <si>
    <t>250017</t>
  </si>
  <si>
    <t>Bluetooth Mouse</t>
  </si>
  <si>
    <t>Róbert Mezík</t>
  </si>
  <si>
    <t>250018</t>
  </si>
  <si>
    <t>20.03.2025</t>
  </si>
  <si>
    <t>1.ENTRY World boccia Challenger - Pajulahti Fínsko, PVU15, SP8, RT8</t>
  </si>
  <si>
    <t>Hameen Osuuspankki</t>
  </si>
  <si>
    <t>Rebeka Husvethová, dotácia na šport.činnosť  - ZCM</t>
  </si>
  <si>
    <t>1.ENTRY World boccia Challenger - Pajulahti Fínsko, PVU15, S</t>
  </si>
  <si>
    <t>Ivana Kováčová, dotácia na šport.činnosť  - ZCM</t>
  </si>
  <si>
    <t>250019</t>
  </si>
  <si>
    <t>Adela Funková</t>
  </si>
  <si>
    <t>cestovné 134km</t>
  </si>
  <si>
    <t>250020</t>
  </si>
  <si>
    <t>náklady na sekretariát 3/2025</t>
  </si>
  <si>
    <t>250021</t>
  </si>
  <si>
    <t>Náklady sekretariát 3/2025</t>
  </si>
  <si>
    <t>250022</t>
  </si>
  <si>
    <t>250023</t>
  </si>
  <si>
    <t>Náklady počas ITTF World para future Lignano, Taliansko, 05.-09-03.2025, PVÚ:10  ŠP:7  RT:3</t>
  </si>
  <si>
    <t>0892</t>
  </si>
  <si>
    <t>Lukáš Kližan</t>
  </si>
  <si>
    <t>cestovné 1188km</t>
  </si>
  <si>
    <t>250024</t>
  </si>
  <si>
    <t>Paradrezúrne preteky CPEDI3, Motešice, 8.-9.3.2025, PVÚ:2 ŠP:1 RT:1</t>
  </si>
  <si>
    <t>Magdaléna Pokorná</t>
  </si>
  <si>
    <t>cestovné 340km</t>
  </si>
  <si>
    <t>250025</t>
  </si>
  <si>
    <t>1109</t>
  </si>
  <si>
    <t>Lucia Krivosúdska</t>
  </si>
  <si>
    <t>cestovné 372km</t>
  </si>
  <si>
    <t>250026</t>
  </si>
  <si>
    <t>TP 01-03/2025 boccia</t>
  </si>
  <si>
    <t>športová prehliadka</t>
  </si>
  <si>
    <t>regeneračný pobyt ubytovanie so stravou Piešťany 28.02.-08.0</t>
  </si>
  <si>
    <t>športový materiál-boccia lopty</t>
  </si>
  <si>
    <t>doplnky výživy- protein, fyto enzyme 3x, energo fit, serrape</t>
  </si>
  <si>
    <t>cestovné 680km</t>
  </si>
  <si>
    <t>Náklady počas 1. ligového kola boccia, Turie, 12.04.2025 PVÚ:20</t>
  </si>
  <si>
    <t>Ľuboslava Figurová</t>
  </si>
  <si>
    <t>cestovné 68km</t>
  </si>
  <si>
    <t>250028</t>
  </si>
  <si>
    <t>1263</t>
  </si>
  <si>
    <t>Ľuba Škvarnová</t>
  </si>
  <si>
    <t>cestovné 65km</t>
  </si>
  <si>
    <t>250029</t>
  </si>
  <si>
    <t>náklady na rozhodcov</t>
  </si>
  <si>
    <t>rozhodcovia boccia</t>
  </si>
  <si>
    <t>250033</t>
  </si>
  <si>
    <t>Náklady sekretariát 4/2025</t>
  </si>
  <si>
    <t>250034</t>
  </si>
  <si>
    <t>náklady na sekretariát 4/2025</t>
  </si>
  <si>
    <t>250035</t>
  </si>
  <si>
    <t>Náklady sekretariát 04/2025</t>
  </si>
  <si>
    <t>250036</t>
  </si>
  <si>
    <t>Náklady pracovné stretnutie k zabezpečeniu organizácie SAYG 2025, Dolný Kubín, 10.04.2025</t>
  </si>
  <si>
    <t>250037</t>
  </si>
  <si>
    <t>20250801</t>
  </si>
  <si>
    <t>účastnícky poplatok EP v lukostrelbe Nové město n/Metují, 23-31.8.25, PVU:9, ŠP:5, RT:4</t>
  </si>
  <si>
    <t>275371783</t>
  </si>
  <si>
    <t>Sportovní klub Nove Mesto nad Metuji</t>
  </si>
  <si>
    <t>účastnícky poplatok EP v lukostrelbe Nové město n/Metují, 23</t>
  </si>
  <si>
    <t>250038</t>
  </si>
  <si>
    <t>TP 01/2025</t>
  </si>
  <si>
    <t>Peter Lovaš</t>
  </si>
  <si>
    <t>cestovné 1260km TP Bratsialva</t>
  </si>
  <si>
    <t>250040</t>
  </si>
  <si>
    <t>Náklady počas medzinárodneho turnaja curling na vozíku, Praha, ČR, 10.-12.01.2025, PVÚ:5</t>
  </si>
  <si>
    <t>Radoslav Ďuriš</t>
  </si>
  <si>
    <t>štartovné</t>
  </si>
  <si>
    <t>cestovné 800km</t>
  </si>
  <si>
    <t>250041</t>
  </si>
  <si>
    <t>Náklady počas medzinárodnej ligy, ČR, Praha, 10.-12.01.2025, PVÚ:7</t>
  </si>
  <si>
    <t>športovci curling</t>
  </si>
  <si>
    <t>cestovné 1340km</t>
  </si>
  <si>
    <t>250042</t>
  </si>
  <si>
    <t>Náklady počas medzinárodných pretekov v paradrezúre Rakúsko, Stadl-Paura, 21.-25.05.2025, 2os</t>
  </si>
  <si>
    <t>veterinárna kontrola</t>
  </si>
  <si>
    <t>cestovné 865km</t>
  </si>
  <si>
    <t>250044</t>
  </si>
  <si>
    <t>administratívny poplatok za spracovanie žiadosti na MS v paratanečnom športe 2025</t>
  </si>
  <si>
    <t>52846059</t>
  </si>
  <si>
    <t>Fond na podporu športu</t>
  </si>
  <si>
    <t>250045</t>
  </si>
  <si>
    <t>Náklady sekretariát 5/2025</t>
  </si>
  <si>
    <t>250046</t>
  </si>
  <si>
    <t>Náklady sekretariát 05/2025</t>
  </si>
  <si>
    <t>občerstvenie počas VV SZTPŠ</t>
  </si>
  <si>
    <t>250047</t>
  </si>
  <si>
    <t>Náklady počas TP curlingu na vozíku, Bratislava, 24.-26.1.2025, PVÚ:6</t>
  </si>
  <si>
    <t>Milan Bubeník</t>
  </si>
  <si>
    <t>250048</t>
  </si>
  <si>
    <t>Náklady počas TP curlingu na vozíku, Bratislava, 17.-19.1.2025, PVÚ:6</t>
  </si>
  <si>
    <t>250049</t>
  </si>
  <si>
    <t>Náklady počas SO WT 2025, Trnava</t>
  </si>
  <si>
    <t>ubytovanie 2 os.</t>
  </si>
  <si>
    <t>250050</t>
  </si>
  <si>
    <t>náklady na sekretariát 5/2025</t>
  </si>
  <si>
    <t>250051</t>
  </si>
  <si>
    <t>Náklady počas turnaja v tenise na vozíku Bolton ITF2,Anglicko 18.-23.2.2025, 2os</t>
  </si>
  <si>
    <t>Tomáš Masaryk</t>
  </si>
  <si>
    <t>cestovné 720km</t>
  </si>
  <si>
    <t>250052</t>
  </si>
  <si>
    <t>Náklady počas Padova Open v tenise na vozíku, Padova, Taliansko, 19.-23.05.2025, 2os</t>
  </si>
  <si>
    <t>cestovné 1960km</t>
  </si>
  <si>
    <t>250053</t>
  </si>
  <si>
    <t>Náklady počas ligového kola v bocci, 26.4.2025, Bratislava</t>
  </si>
  <si>
    <t>Martina Kinčešová</t>
  </si>
  <si>
    <t>250054</t>
  </si>
  <si>
    <t>250055</t>
  </si>
  <si>
    <t>Náklady počas ligového kola v bocci, 24.-25.05.2025, Prešov</t>
  </si>
  <si>
    <t>0799</t>
  </si>
  <si>
    <t>Ivana Vargová</t>
  </si>
  <si>
    <t>ubytovanie - rozhodca</t>
  </si>
  <si>
    <t>250056</t>
  </si>
  <si>
    <t>Náklady počas tréningovej prípravy dvojíc, Bratislava,24.-26.01.2025, curling na vozíku, PVÚ:5</t>
  </si>
  <si>
    <t>250057</t>
  </si>
  <si>
    <t>Náklady počas tréningovej prípravy dvojíc, Bratislava, 17.-19.01.2025, curling na vozíku, PVÚ:5</t>
  </si>
  <si>
    <t>250058</t>
  </si>
  <si>
    <t>Náklady počas 1.ligového kola Bratislava, 26.4.2025 boccia</t>
  </si>
  <si>
    <t>Jozef Blažek</t>
  </si>
  <si>
    <t>spotrebný tovar usb kľúč</t>
  </si>
  <si>
    <t>kopírovacie služby</t>
  </si>
  <si>
    <t>250059</t>
  </si>
  <si>
    <t>Náklady počas Majstrovstiev sveta curling tímov, Stevenston Škótsko, 26.2.-9.3.2025, PVÚ:7</t>
  </si>
  <si>
    <t>poistenie</t>
  </si>
  <si>
    <t>cestovné 400km</t>
  </si>
  <si>
    <t>250060</t>
  </si>
  <si>
    <t>Náklady počas Majstrovstiev sveta dvojíc v curlingu na vozíku, Stevenston, Škótsko, 10.3.-17.3.2025, PVÚ3</t>
  </si>
  <si>
    <t>cestovné 300km</t>
  </si>
  <si>
    <t>Náklady počas ligového kola boccia Prešov, 03.-04.05.2025</t>
  </si>
  <si>
    <t>250062</t>
  </si>
  <si>
    <t>Náklady počas ligového kola boccia Prešov, 24.-25.5.2025</t>
  </si>
  <si>
    <t>250063</t>
  </si>
  <si>
    <t>Náklady počas ligového kola v bocci, Prešov 3.-5.5.2025 a 24.5  - 25.5.2025</t>
  </si>
  <si>
    <t>Samuel Andrejčík</t>
  </si>
  <si>
    <t>250064</t>
  </si>
  <si>
    <t>TP 3/2025 boccia</t>
  </si>
  <si>
    <t>Tomáš Král</t>
  </si>
  <si>
    <t>športový materiál boccia lopty</t>
  </si>
  <si>
    <t>250066</t>
  </si>
  <si>
    <t>TP 04-05/2025 boccia</t>
  </si>
  <si>
    <t>ubytovanie a strava 18.-24.6.2025 Tatra Cup, Liptovský Ján</t>
  </si>
  <si>
    <t>ubytovanie  Prešov, 24.5.-26.5.2025</t>
  </si>
  <si>
    <t>cestovné 1300km</t>
  </si>
  <si>
    <t>doplnky výživy-protein 4 ks, K4 power bcaa</t>
  </si>
  <si>
    <t>250067</t>
  </si>
  <si>
    <t>Vyúčtovanie zálohy, Marcel Pavlík, European Para Archery Cup 2025, Taliansko, Rím, 24.5.-2.6.2025, 2 os</t>
  </si>
  <si>
    <t>Marcel Pavlík</t>
  </si>
  <si>
    <t>cestovné 370km</t>
  </si>
  <si>
    <t>250068</t>
  </si>
  <si>
    <t>Dvojitý reflex Chalellenge WA720 dobule, Žilina, 26.4.2025, 2os</t>
  </si>
  <si>
    <t>cestovné 540km</t>
  </si>
  <si>
    <t>250069</t>
  </si>
  <si>
    <t>Vyúčtovanie zálohy, Marcel Pavlík, Tréningový pobyt Bratislava, 14.-21.5.2025, 2os</t>
  </si>
  <si>
    <t>250070</t>
  </si>
  <si>
    <t>Náklady počas medzinárodného turnaja v parastolnom tenise, Poľsko, Wladislawowo,23.3.-29.3.2025</t>
  </si>
  <si>
    <t>Ján Lackovič</t>
  </si>
  <si>
    <t>cestovné 1878km</t>
  </si>
  <si>
    <t>250071</t>
  </si>
  <si>
    <t>Náklady počas Cherry Cup Jasov, paralukostreľba, 5.4.2025</t>
  </si>
  <si>
    <t>cestovné 70km</t>
  </si>
  <si>
    <t>250072</t>
  </si>
  <si>
    <t>Rastislav Novák</t>
  </si>
  <si>
    <t>cestovné 333km</t>
  </si>
  <si>
    <t>250073</t>
  </si>
  <si>
    <t>Náklady počas ITTF para challenger Wladyslawowo 2025, 24.-30.3.2025, parastolný tenis</t>
  </si>
  <si>
    <t>250074</t>
  </si>
  <si>
    <t>TP 05/2025 boccia</t>
  </si>
  <si>
    <t>Martin Strehársky</t>
  </si>
  <si>
    <t>cestovné 820km príprava na M-SR Prešov</t>
  </si>
  <si>
    <t>250075</t>
  </si>
  <si>
    <t>Martin Gabko</t>
  </si>
  <si>
    <t>cestovné 130km</t>
  </si>
  <si>
    <t>250076</t>
  </si>
  <si>
    <t>TP 12.-13.04.2025 Prešov, boccia tréningy</t>
  </si>
  <si>
    <t>cestovné 840km</t>
  </si>
  <si>
    <t>250077</t>
  </si>
  <si>
    <t>Vyúčtovanie nákladov Veronicas Cup, Kamnik, Slovinsko, 21.-24.5.2025 paralukostreľba, PVÚ2 ŠP:1 RT:1</t>
  </si>
  <si>
    <t>diéty</t>
  </si>
  <si>
    <t>250078</t>
  </si>
  <si>
    <t>Náklady počas tréningového pobytu Bratislava a Slovenský pohár Viničné, 10.-14.1.2025, paralukostreľba</t>
  </si>
  <si>
    <t>cestovné 1052km</t>
  </si>
  <si>
    <t>250079</t>
  </si>
  <si>
    <t>Náklady počas tréningového pobytu Bratislava a halová súťaž Hlohovec, 03.-05.01.2025, paralukostreľba</t>
  </si>
  <si>
    <t>cestovné 946km</t>
  </si>
  <si>
    <t>250080</t>
  </si>
  <si>
    <t>Náklady sekretariát 6/2025</t>
  </si>
  <si>
    <t>250081</t>
  </si>
  <si>
    <t>Náklady sekretariát 06/2025</t>
  </si>
  <si>
    <t>250082</t>
  </si>
  <si>
    <t>Náklady počas SAYG 2025, Košice, 18.6.2025</t>
  </si>
  <si>
    <t>250083</t>
  </si>
  <si>
    <t>Vyúčtovanie zálohy, Marcel Pavlík, International Para Archery competition, Koziolek Poľsko, Lublin, 13.-16.06.2025</t>
  </si>
  <si>
    <t>cestovné 990km</t>
  </si>
  <si>
    <t>250084</t>
  </si>
  <si>
    <t>Náklady počas medzinárodnej ligy, ČR, Praha, 25.04.-27.04.2025, PVÚ:10</t>
  </si>
  <si>
    <t>250085</t>
  </si>
  <si>
    <t>42499500</t>
  </si>
  <si>
    <t>Finančné riaditeľstvo Slovenskej republiky</t>
  </si>
  <si>
    <t>250086</t>
  </si>
  <si>
    <t>TP 1.5.-30.06.2025 boccia</t>
  </si>
  <si>
    <t>cestovné 1040km turnaj Tatra cup Liptovský Ján, 2. ligové ko</t>
  </si>
  <si>
    <t>ubytovanie Prešov</t>
  </si>
  <si>
    <t>250087</t>
  </si>
  <si>
    <t>Náklady počas Výkonného výboru SZTPŠ, 30.05.2025 Bratislava</t>
  </si>
  <si>
    <t>250088</t>
  </si>
  <si>
    <t>09.07.2025</t>
  </si>
  <si>
    <t>Vyúčtovanie zálohy, Martina Balcová, náklady počas SO WT, 04.-09.06.2025, Trnava</t>
  </si>
  <si>
    <t>Mgr.Martina Balcová</t>
  </si>
  <si>
    <t>dopravné služby</t>
  </si>
  <si>
    <t>PHM AA657LM</t>
  </si>
  <si>
    <t>kvety-ocenenia</t>
  </si>
  <si>
    <t>spotrebný tovar - toner</t>
  </si>
  <si>
    <t>250089</t>
  </si>
  <si>
    <t>Náklady sekretariát 06-07/2025</t>
  </si>
  <si>
    <t>250090</t>
  </si>
  <si>
    <t>Účastnícky poplatok za koňa počas FEI Para Dresage European Championships, 3.-7.9.2025, Holandsko, Ermelo</t>
  </si>
  <si>
    <t xml:space="preserve">Účastnícky poplatok za koňa počas FEI Para Dresage European </t>
  </si>
  <si>
    <t>250091</t>
  </si>
  <si>
    <t>Konzultácia na sekretariáte SZTPŠ</t>
  </si>
  <si>
    <t>1126</t>
  </si>
  <si>
    <t>Miloš Hudec</t>
  </si>
  <si>
    <t>cestovné 580km</t>
  </si>
  <si>
    <t>250092</t>
  </si>
  <si>
    <t>Náklady počas 3.kolo ligy vozíčkarov v biliarde na vozíku, 3.7.2025, Galanta</t>
  </si>
  <si>
    <t>1198</t>
  </si>
  <si>
    <t>Peter Macho</t>
  </si>
  <si>
    <t>cestovné 80km</t>
  </si>
  <si>
    <t>250093</t>
  </si>
  <si>
    <t>Náklady počas 4.kolo ligy vozíčkarov v biliarde na vozíku, 9.7.2025, Zvolen</t>
  </si>
  <si>
    <t>cestovné 330km</t>
  </si>
  <si>
    <t>250094</t>
  </si>
  <si>
    <t>Náklady počas tréningovej prípravy curling na vozíku, 07.-09.02.2025, Bratislava, PVÚ:5</t>
  </si>
  <si>
    <t>250095</t>
  </si>
  <si>
    <t>Náklady počas tréningovej prípravy curling na vozíku, 14.-16.02.2025, Bratislava, PVÚ:5</t>
  </si>
  <si>
    <t>250096</t>
  </si>
  <si>
    <t>250097</t>
  </si>
  <si>
    <t>Náklady počas tréningovej prípravy curling na vozíku, 07.-09.02.2025, Bratislava</t>
  </si>
  <si>
    <t>250098</t>
  </si>
  <si>
    <t>Peter Šelinga</t>
  </si>
  <si>
    <t>cestovné 316km</t>
  </si>
  <si>
    <t>250099</t>
  </si>
  <si>
    <t>cestovné 44km</t>
  </si>
  <si>
    <t>250100</t>
  </si>
  <si>
    <t>OPBV 3. Wheelchair Grand Prix, Rakúsko, Kapfenberg, biliard na vozíku, 12.07.2025</t>
  </si>
  <si>
    <t>cestovné 502km</t>
  </si>
  <si>
    <t>250101</t>
  </si>
  <si>
    <t>Grantová výzva GV2025/11, Medzinárodný turnaj Jánske Lázne 2025, parstolný tenis, 06.-08.06.2025</t>
  </si>
  <si>
    <t>36133710</t>
  </si>
  <si>
    <t>Športový klub telesne postihnutých športovcov Ružomberok</t>
  </si>
  <si>
    <t>dialničné poplatky</t>
  </si>
  <si>
    <t>250102</t>
  </si>
  <si>
    <t>TP 04/2025 boccia, 1. ligové kolo Bratislava</t>
  </si>
  <si>
    <t>cestovné 440km</t>
  </si>
  <si>
    <t>ubytovanie Bratislava</t>
  </si>
  <si>
    <t>250103</t>
  </si>
  <si>
    <t>28.07.2025</t>
  </si>
  <si>
    <t>poplatok za Výpis z registra mimovládnych organizácií</t>
  </si>
  <si>
    <t>Ministerstvo vnútra slovenskej republiky</t>
  </si>
  <si>
    <t>250106</t>
  </si>
  <si>
    <t>Náklady počas paradrezúrnych pretekov, Dunajský Klátov, Stupava, 17.-20.07.2025</t>
  </si>
  <si>
    <t>cestovné 320km</t>
  </si>
  <si>
    <t>250107</t>
  </si>
  <si>
    <t>TP 06 2025 boccia, tréning Prešov, turnaj Liptovský Ján, odvoz na letisko na turnaj v bocci</t>
  </si>
  <si>
    <t>cestovné 1660 km</t>
  </si>
  <si>
    <t>250108</t>
  </si>
  <si>
    <t>TP 07 2025 boccia, ME v bocci Záhreb</t>
  </si>
  <si>
    <t>cestovné 780 km</t>
  </si>
  <si>
    <t>250109</t>
  </si>
  <si>
    <t>Náklady počas medzinárodného turnaja Liptovský Ján, 24.6.2025 a 25.6.-27.7.2025, boccia</t>
  </si>
  <si>
    <t>cestovné 740 km</t>
  </si>
  <si>
    <t>parkovné počas ME-Zagreb</t>
  </si>
  <si>
    <t>250110</t>
  </si>
  <si>
    <t>Náklady počas ME Zahreb, Chorvátsko, boccia 08.-16.07.2025</t>
  </si>
  <si>
    <t>250111</t>
  </si>
  <si>
    <t>31.07.2025</t>
  </si>
  <si>
    <t>Vyúčtovanie zálohy, Marcel Pavlík, Tréningový pobyt Bratislava, súťaž Žilina, 01.-13.07.2025, paralukostreľba</t>
  </si>
  <si>
    <t>cestovné 1167 km</t>
  </si>
  <si>
    <t>250112</t>
  </si>
  <si>
    <t>Grantová výzva GV2025/09, Šport nás spája</t>
  </si>
  <si>
    <t>prenájom športovísk</t>
  </si>
  <si>
    <t>športový materiál</t>
  </si>
  <si>
    <t>250113</t>
  </si>
  <si>
    <t>TP na Majstrovstvá Európy, Hodonín, Piešťany, Bratislava, 02-03/2025</t>
  </si>
  <si>
    <t>0890</t>
  </si>
  <si>
    <t>Peter Mihálik</t>
  </si>
  <si>
    <t>cestovné 1740km</t>
  </si>
  <si>
    <t>250114</t>
  </si>
  <si>
    <t>TP 05-06/2025, Hodonín, Bratislava</t>
  </si>
  <si>
    <t>cestovné 1000km</t>
  </si>
  <si>
    <t>250115</t>
  </si>
  <si>
    <t>Martin Jasenovec</t>
  </si>
  <si>
    <t>cestovné 78km</t>
  </si>
  <si>
    <t>250116</t>
  </si>
  <si>
    <t>Náklady počas 3.kola ligy vozíčkarov v biliarde na vozíku, 3.7.2025, Galanta</t>
  </si>
  <si>
    <t>cestovné 337km</t>
  </si>
  <si>
    <t>250117</t>
  </si>
  <si>
    <t>TP 07/2025 Kováčová</t>
  </si>
  <si>
    <t>cestovné 252km</t>
  </si>
  <si>
    <t>250118</t>
  </si>
  <si>
    <t>Spotrebný tovar led svetla a šparomierky pre rozhodcov, boccia</t>
  </si>
  <si>
    <t>Spotrebný tovar led svetla a šparomierky pre rozhodcov, bocc</t>
  </si>
  <si>
    <t>250119</t>
  </si>
  <si>
    <t>Náklady počas Boccia Tatra Cup, 18.-24.6.2025, Liptovský Ján</t>
  </si>
  <si>
    <t>250120</t>
  </si>
  <si>
    <t>cestovné 628km</t>
  </si>
  <si>
    <t>250121</t>
  </si>
  <si>
    <t>Náklady počas boccia tatra cup 2025, Liptovský Ján 18.-24.6.2025</t>
  </si>
  <si>
    <t>250123</t>
  </si>
  <si>
    <t>TP 03-06/2025 tréningy v biliarde Kováčová, Trenčín</t>
  </si>
  <si>
    <t>1190</t>
  </si>
  <si>
    <t>Jozef Hudec</t>
  </si>
  <si>
    <t>cestovné 612 km</t>
  </si>
  <si>
    <t>250124</t>
  </si>
  <si>
    <t>cestovné 290km</t>
  </si>
  <si>
    <t>250125</t>
  </si>
  <si>
    <t>Náklady sekretariát 7/2025</t>
  </si>
  <si>
    <t>250126</t>
  </si>
  <si>
    <t>250127</t>
  </si>
  <si>
    <t>Náklady počas Valného Zhromaždenia SZTPŠ, Piešťany, 22.06.2025</t>
  </si>
  <si>
    <t>delegáti Valného zhromaždenia SZTPŠ</t>
  </si>
  <si>
    <t>cestovné 3110 km</t>
  </si>
  <si>
    <t>250129</t>
  </si>
  <si>
    <t>cestovné 264km</t>
  </si>
  <si>
    <t>250130</t>
  </si>
  <si>
    <t>Náklady počas tréningovej prípravy, plážový volejbal, Bratislava, 08.08.-10.08.2025</t>
  </si>
  <si>
    <t>Helena Hanková</t>
  </si>
  <si>
    <t>cestovné 1532 km</t>
  </si>
  <si>
    <t>250131</t>
  </si>
  <si>
    <t>TP 06/2025 Bratislava</t>
  </si>
  <si>
    <t>43016341</t>
  </si>
  <si>
    <t>Andrej Mészáros</t>
  </si>
  <si>
    <t>cestovné 700 km</t>
  </si>
  <si>
    <t>250132</t>
  </si>
  <si>
    <t>TP 7/2025 Bratislava</t>
  </si>
  <si>
    <t>cestovné 900 km</t>
  </si>
  <si>
    <t>250133</t>
  </si>
  <si>
    <t>Náklady počas medzinárodného turnaja v parastolnom tenise, 27.04.-17.05.2025, Podgorica, Laško</t>
  </si>
  <si>
    <t>cestovné 2283 km</t>
  </si>
  <si>
    <t>250135</t>
  </si>
  <si>
    <t>Tréningová  príprava v paravolejbale, Bratislava, 22.-24.08.2025</t>
  </si>
  <si>
    <t>250136</t>
  </si>
  <si>
    <t>účasť na udeľovaní ocenení SZTPŠ za rok 2024, Piešťany, 21-22.6.2025</t>
  </si>
  <si>
    <t>Martin Dorič</t>
  </si>
  <si>
    <t>cestovné 906km</t>
  </si>
  <si>
    <t>250138</t>
  </si>
  <si>
    <t>Náklady sekretariát 07/2025</t>
  </si>
  <si>
    <t>Dáša Rezníčková</t>
  </si>
  <si>
    <t>250139</t>
  </si>
  <si>
    <t>TP 07/2025, Hodonín, Bratislava, Veľké Pavlovice, Ružomberok</t>
  </si>
  <si>
    <t>cestovné 1860 km</t>
  </si>
  <si>
    <t>250140</t>
  </si>
  <si>
    <t>TP 08/2025 biliard Galanta, Trenčín, Bratislava</t>
  </si>
  <si>
    <t>cestovné 546 km</t>
  </si>
  <si>
    <t>250141</t>
  </si>
  <si>
    <t>Náklady počas ME v bocci Záhreb Chorvátsko, 8.-17.7.2025</t>
  </si>
  <si>
    <t>cestovné 1150 km</t>
  </si>
  <si>
    <t>250142</t>
  </si>
  <si>
    <t>TP 06/2025</t>
  </si>
  <si>
    <t>cestovné 1250km Bratislava</t>
  </si>
  <si>
    <t>250143</t>
  </si>
  <si>
    <t>TP 07/2025</t>
  </si>
  <si>
    <t>cestovné 1050km Bratislava, Ružomberok</t>
  </si>
  <si>
    <t>250144</t>
  </si>
  <si>
    <t>TP 04/2025</t>
  </si>
  <si>
    <t>športový materiál - poťahy 8 ks, lepidlo, páska</t>
  </si>
  <si>
    <t>cestovné 1570km Bratislava, Žarnovica</t>
  </si>
  <si>
    <t>250145</t>
  </si>
  <si>
    <t>TP 05/2025</t>
  </si>
  <si>
    <t>cestovné 160km Piešťany</t>
  </si>
  <si>
    <t>ubytovanie 21.-25.5.2025 Prelog</t>
  </si>
  <si>
    <t>250146</t>
  </si>
  <si>
    <t>TP 03/2025</t>
  </si>
  <si>
    <t>cestovné 510km Bratislava,Piešťany</t>
  </si>
  <si>
    <t>250147</t>
  </si>
  <si>
    <t>TP 02/2025</t>
  </si>
  <si>
    <t>cestovné 1790km  Bratislava, Piešťany</t>
  </si>
  <si>
    <t>250148</t>
  </si>
  <si>
    <t>Náklady počas Slovenského pohára v lukostreľbe, 09.-10.08.2025 Kežmarok</t>
  </si>
  <si>
    <t>cestovné 250km</t>
  </si>
  <si>
    <t>250149</t>
  </si>
  <si>
    <t>250150</t>
  </si>
  <si>
    <t>TP 08/2025, Hodonín, Bratislava, Veľké Pavlovice, Ružomberok</t>
  </si>
  <si>
    <t>cestovné 2140km, sústredenie Žarnovica, ligy, TP</t>
  </si>
  <si>
    <t>športový materiál -  poťahy, drevo, pásky</t>
  </si>
  <si>
    <t>250151</t>
  </si>
  <si>
    <t>TP 08/2025</t>
  </si>
  <si>
    <t>cestovné 560km Žarnovica</t>
  </si>
  <si>
    <t>športový materiál - poťahy, drevo, ruksak, čističe, púzdro</t>
  </si>
  <si>
    <t>250152</t>
  </si>
  <si>
    <t>TP 08/2025 Bratislava, Žarnovica</t>
  </si>
  <si>
    <t>cestovné 878km</t>
  </si>
  <si>
    <t>250153</t>
  </si>
  <si>
    <t>09.09.2025</t>
  </si>
  <si>
    <t>Vyúčtovanie zálohy, Marcel Pavlík, Nove Mesto European Para Archery Cup, 22.-31.08.2025, Kudowa - Zdrój Poľsko</t>
  </si>
  <si>
    <t>cestovné 944 km</t>
  </si>
  <si>
    <t>250154</t>
  </si>
  <si>
    <t>Rehabilitačné služby 10.-14.3.2025, paradrezúra</t>
  </si>
  <si>
    <t>Lucia Vladovičová</t>
  </si>
  <si>
    <t>Rehabilitačné služby</t>
  </si>
  <si>
    <t>250155</t>
  </si>
  <si>
    <t>Veterinárne služby a medikamenty pre Desideria 2</t>
  </si>
  <si>
    <t>250156</t>
  </si>
  <si>
    <t>11.09.2025</t>
  </si>
  <si>
    <t>Náklady počas tréningovej prípravy plážový volejbal, 05.-07.09.2025, Bratislava</t>
  </si>
  <si>
    <t>cestovné 1456km</t>
  </si>
  <si>
    <t>250158</t>
  </si>
  <si>
    <t>TP 19.-23.06.2025, boccia Tatra Cup Liptovský Ján</t>
  </si>
  <si>
    <t>Kristína Vozárová</t>
  </si>
  <si>
    <t>cestovné 174 km</t>
  </si>
  <si>
    <t>250159</t>
  </si>
  <si>
    <t>TP 08.-16.07.2025 boccia, Zagreb, Chorvátsko</t>
  </si>
  <si>
    <t>cestovné 1064 km</t>
  </si>
  <si>
    <t>diaľničná známka</t>
  </si>
  <si>
    <t>250160</t>
  </si>
  <si>
    <t>Náklady sekretariát 8/2025</t>
  </si>
  <si>
    <t>250161</t>
  </si>
  <si>
    <t>TP 08/2025 tréningy v biliarde Kováčová, Zvolen</t>
  </si>
  <si>
    <t>cestovné 180km</t>
  </si>
  <si>
    <t>250162</t>
  </si>
  <si>
    <t>18.09.2025</t>
  </si>
  <si>
    <t>Vyúčtovanie zálohy, Lucia Krivosudská, FEI ME 2025 v paradrezúre, Holandsko, Ermelo, 31.08.-08.09.2025 3os</t>
  </si>
  <si>
    <t>poplatok za koňa</t>
  </si>
  <si>
    <t>doplatok štartovné</t>
  </si>
  <si>
    <t>250163</t>
  </si>
  <si>
    <t>Športová prehliadka, paralukostreľba</t>
  </si>
  <si>
    <t>Michaela Nováková</t>
  </si>
  <si>
    <t>Športová prehliadka</t>
  </si>
  <si>
    <t>250164</t>
  </si>
  <si>
    <t>Náklady počas 3. kolo SP terčová lukostreľba, Teplička nad Váhom, 12.7.2025</t>
  </si>
  <si>
    <t>Dávid Ivan</t>
  </si>
  <si>
    <t>cestovné 280km</t>
  </si>
  <si>
    <t>250165</t>
  </si>
  <si>
    <t>Náklady počas Roma European Para arcehry CUP LEG 1, Rím Taliansko, 24.5.-1.6.2025</t>
  </si>
  <si>
    <t>cestovné 780km</t>
  </si>
  <si>
    <t>250166</t>
  </si>
  <si>
    <t>Náklady počas 1. kolo SP terčová lukostreľba, Košice, 3.5.2025</t>
  </si>
  <si>
    <t>cestovné 234 km</t>
  </si>
  <si>
    <t>250167</t>
  </si>
  <si>
    <t>Náklady počas 2x WA720 double, Cherry Cup, Košice, Jasov, Teplička na d Váhom, 5.4.2025,12.4.2025, 26.4.2025, paralukostreľba</t>
  </si>
  <si>
    <t>cestovné 806 km</t>
  </si>
  <si>
    <t>250168</t>
  </si>
  <si>
    <t>Náklady počas 2. kolo SP terčová lukostreľba, Žilina, 25.1.2025</t>
  </si>
  <si>
    <t>cestovné 280 km</t>
  </si>
  <si>
    <t>250169</t>
  </si>
  <si>
    <t>Náklady počas M-SR dospelých v halovej lukostreľbe, Košice, 01.02.2025, lekárska prehliadka</t>
  </si>
  <si>
    <t>cestovné 468 km</t>
  </si>
  <si>
    <t>lekárska prehliadka</t>
  </si>
  <si>
    <t>250170</t>
  </si>
  <si>
    <t>Grantová výzva GV2025/10, rozvoj parastolného tenisu</t>
  </si>
  <si>
    <t>48411973</t>
  </si>
  <si>
    <t>STK TP PARA SENEC</t>
  </si>
  <si>
    <t>služby fyzioterapeuta</t>
  </si>
  <si>
    <t>250172</t>
  </si>
  <si>
    <t>Vyúčtovanie zálohy, Hanková Helena, tréningová príprava , paravolejbal, 19.09.-21.09.2025 Bratislava</t>
  </si>
  <si>
    <t>cestovné 1244km</t>
  </si>
  <si>
    <t>79250001</t>
  </si>
  <si>
    <t>23.01.2025</t>
  </si>
  <si>
    <t>licencie boccia 20 športovcov</t>
  </si>
  <si>
    <t>BISFed</t>
  </si>
  <si>
    <t>79250002</t>
  </si>
  <si>
    <t>licencie boccia 6 športovcov</t>
  </si>
  <si>
    <t>79250003</t>
  </si>
  <si>
    <t>Účastnícky poplatok spolu s ubytovaním počas Gwangju 2025 World Archery Para Championships, Gwangju,Kórea 22.-28.9.2025, PVÚ:7</t>
  </si>
  <si>
    <t>GWANGJU 2025 World Archery Championships LOC</t>
  </si>
  <si>
    <t>Účastnícky poplatok spolu s ubytovaním počas Gwangju 2025 Wo</t>
  </si>
  <si>
    <t>d - Sloboda Samuel</t>
  </si>
  <si>
    <t>d - Trávníček Boris</t>
  </si>
  <si>
    <t>d - Mihálik Peter</t>
  </si>
  <si>
    <t>d - Riapoš Ján</t>
  </si>
  <si>
    <t>d - Csejtey Richard</t>
  </si>
  <si>
    <t>d - Lovaš Peter</t>
  </si>
  <si>
    <t>d - Pavlík Marcel</t>
  </si>
  <si>
    <t>d - Ivan Dávid</t>
  </si>
  <si>
    <t>d - Strehársky Martin</t>
  </si>
  <si>
    <t>d - Mezík Róbert</t>
  </si>
  <si>
    <t>d - Král Tomáš</t>
  </si>
  <si>
    <t>d - družstvo - boccia (BC4)</t>
  </si>
  <si>
    <t>d - Dorič Martin</t>
  </si>
  <si>
    <t>d - Masaryk Tomáš</t>
  </si>
  <si>
    <t>d - Vozárová Kristína</t>
  </si>
  <si>
    <t>d - Jankechová Eliška</t>
  </si>
  <si>
    <t>d - Ludrovský Martin</t>
  </si>
  <si>
    <t>d - Melicherová Nina</t>
  </si>
  <si>
    <t>d - družstvo - boccia (BC1-2)</t>
  </si>
  <si>
    <t>d - Kánová Alena</t>
  </si>
  <si>
    <t>d - Vladovičová Lucia</t>
  </si>
  <si>
    <t>d - dvojica - curling na vozíku</t>
  </si>
  <si>
    <t>d - Husvéthová Rebeka</t>
  </si>
  <si>
    <t>d - dvojica - tanec na vozíku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</si>
</sst>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20" val="1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05"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1361</v>
      </c>
      <c r="C23" s="255"/>
      <c r="D23" s="256"/>
    </row>
    <row r="24" spans="1:4" ht="12.75" customHeight="1" x14ac:dyDescent="0.25">
      <c r="C24" s="314"/>
      <c r="D24" s="315"/>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1342</v>
      </c>
    </row>
    <row r="32" spans="1:4" ht="12.65" customHeight="1" x14ac:dyDescent="0.25"/>
    <row r="33" spans="1:3" ht="15.75" customHeight="1" x14ac:dyDescent="0.25">
      <c r="A33" s="19" t="s">
        <v>1343</v>
      </c>
    </row>
    <row r="34" spans="1:3" ht="12.65" customHeight="1" x14ac:dyDescent="0.25"/>
    <row r="35" spans="1:3" ht="52" x14ac:dyDescent="0.25">
      <c r="A35" s="19" t="s">
        <v>1345</v>
      </c>
    </row>
    <row r="36" spans="1:3" ht="12" customHeight="1" x14ac:dyDescent="0.25"/>
    <row r="37" spans="1:3" ht="25.5" x14ac:dyDescent="0.25">
      <c r="A37" s="271" t="s">
        <v>1344</v>
      </c>
    </row>
    <row r="39" spans="1:3" ht="77" x14ac:dyDescent="0.25">
      <c r="A39" s="23" t="s">
        <v>1346</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1348</v>
      </c>
    </row>
    <row r="49" spans="1:1" ht="12" customHeight="1" x14ac:dyDescent="0.25"/>
    <row r="50" spans="1:1" ht="39" x14ac:dyDescent="0.25">
      <c r="A50" s="19" t="s">
        <v>1349</v>
      </c>
    </row>
    <row r="51" spans="1:1" ht="12.75" customHeight="1" x14ac:dyDescent="0.25"/>
    <row r="52" spans="1:1" ht="75.5" x14ac:dyDescent="0.25">
      <c r="A52" s="19" t="s">
        <v>1350</v>
      </c>
    </row>
    <row r="53" spans="1:1" ht="12.75" customHeight="1" x14ac:dyDescent="0.25"/>
    <row r="54" spans="1:1" ht="38.5" x14ac:dyDescent="0.25">
      <c r="A54" s="19" t="s">
        <v>1351</v>
      </c>
    </row>
    <row r="56" spans="1:1" ht="13" x14ac:dyDescent="0.25">
      <c r="A56" s="19" t="s">
        <v>16</v>
      </c>
    </row>
    <row r="58" spans="1:1" ht="13" x14ac:dyDescent="0.25">
      <c r="A58" s="19" t="s">
        <v>17</v>
      </c>
    </row>
    <row r="60" spans="1:1" ht="121.75" customHeight="1" x14ac:dyDescent="0.25">
      <c r="A60" s="23" t="s">
        <v>1352</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1353</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1371</v>
      </c>
    </row>
    <row r="73" spans="1:1" ht="37.5" x14ac:dyDescent="0.25">
      <c r="A73" s="23" t="s">
        <v>1372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1362</v>
      </c>
    </row>
    <row r="96" spans="1:2" x14ac:dyDescent="0.25">
      <c r="A96" s="23"/>
    </row>
    <row r="97" spans="1:4" ht="13" x14ac:dyDescent="0.25">
      <c r="A97" s="260" t="s">
        <v>40</v>
      </c>
    </row>
    <row r="98" spans="1:4" ht="68.400000000000006" customHeight="1" x14ac:dyDescent="0.25">
      <c r="A98" s="23" t="s">
        <v>1363</v>
      </c>
    </row>
    <row r="99" spans="1:4" x14ac:dyDescent="0.25">
      <c r="A99" s="23"/>
    </row>
    <row r="100" spans="1:4" ht="13" x14ac:dyDescent="0.25">
      <c r="A100" s="260" t="s">
        <v>41</v>
      </c>
    </row>
    <row r="101" spans="1:4" ht="75.5" x14ac:dyDescent="0.25">
      <c r="A101" s="23" t="s">
        <v>1364</v>
      </c>
    </row>
    <row r="102" spans="1:4" x14ac:dyDescent="0.25">
      <c r="A102" s="23"/>
    </row>
    <row r="103" spans="1:4" ht="13" x14ac:dyDescent="0.25">
      <c r="A103" s="297" t="s">
        <v>42</v>
      </c>
    </row>
    <row r="104" spans="1:4" ht="50.5" x14ac:dyDescent="0.25">
      <c r="A104" s="23" t="s">
        <v>1365</v>
      </c>
    </row>
    <row r="105" spans="1:4" x14ac:dyDescent="0.25">
      <c r="A105" s="23"/>
      <c r="B105" s="20" t="s">
        <v>43</v>
      </c>
    </row>
    <row r="106" spans="1:4" ht="13" x14ac:dyDescent="0.25">
      <c r="A106" s="260" t="s">
        <v>44</v>
      </c>
    </row>
    <row r="107" spans="1:4" ht="71.25" customHeight="1" x14ac:dyDescent="0.25">
      <c r="A107" s="19" t="s">
        <v>1366</v>
      </c>
    </row>
    <row r="108" spans="1:4" ht="37.5" x14ac:dyDescent="0.25">
      <c r="A108" s="19" t="s">
        <v>1356</v>
      </c>
    </row>
    <row r="109" spans="1:4" ht="25" x14ac:dyDescent="0.25">
      <c r="A109" s="19" t="s">
        <v>45</v>
      </c>
    </row>
    <row r="110" spans="1:4" ht="10.5" customHeight="1" x14ac:dyDescent="0.25">
      <c r="D110" s="20" t="s">
        <v>43</v>
      </c>
    </row>
    <row r="111" spans="1:4" ht="99.75" customHeight="1" x14ac:dyDescent="0.25">
      <c r="A111" s="23" t="s">
        <v>1355</v>
      </c>
    </row>
    <row r="112" spans="1:4" ht="26" x14ac:dyDescent="0.25">
      <c r="A112" s="19" t="s">
        <v>1354</v>
      </c>
    </row>
    <row r="114" spans="1:2" ht="175" x14ac:dyDescent="0.25">
      <c r="A114" s="23" t="s">
        <v>1367</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1357</v>
      </c>
    </row>
    <row r="133" spans="1:1" ht="61.5" customHeight="1" x14ac:dyDescent="0.25">
      <c r="A133" s="303" t="s">
        <v>1369</v>
      </c>
    </row>
    <row r="134" spans="1:1" ht="13" x14ac:dyDescent="0.25">
      <c r="A134" s="260" t="s">
        <v>1370</v>
      </c>
    </row>
    <row r="135" spans="1:1" ht="101" x14ac:dyDescent="0.25">
      <c r="A135" s="303" t="s">
        <v>1358</v>
      </c>
    </row>
    <row r="136" spans="1:1" x14ac:dyDescent="0.25">
      <c r="A136"/>
    </row>
    <row r="137" spans="1:1" ht="71.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8" t="str">
        <f>Spolu!C3&amp;", "&amp;Spolu!C6</f>
        <v>Slovenský zväz telesne postihnutých športovcov, Benediktiho 5, Bratislava, 811 05</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4" customHeight="1" x14ac:dyDescent="0.25">
      <c r="A14" s="139" t="s">
        <v>1275</v>
      </c>
      <c r="B14" s="373" t="s">
        <v>1293</v>
      </c>
      <c r="C14" s="374"/>
      <c r="F14" s="313"/>
      <c r="N14" s="137" t="str">
        <f t="shared" si="0"/>
        <v xml:space="preserve">n - </v>
      </c>
      <c r="O14" s="137" t="s">
        <v>364</v>
      </c>
    </row>
    <row r="15" spans="1:16" ht="34.4"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5" customHeight="1" x14ac:dyDescent="0.25">
      <c r="A17" s="139" t="s">
        <v>1281</v>
      </c>
      <c r="B17" s="142">
        <f>F9</f>
        <v>0</v>
      </c>
      <c r="C17" s="137"/>
      <c r="F17" s="376"/>
      <c r="N17" s="137" t="str">
        <f t="shared" si="0"/>
        <v xml:space="preserve">q - </v>
      </c>
      <c r="O17" s="137" t="s">
        <v>367</v>
      </c>
    </row>
    <row r="18" spans="1:16" ht="16" thickBot="1" x14ac:dyDescent="0.3">
      <c r="B18" s="193" t="s">
        <v>1295</v>
      </c>
      <c r="C18" s="194">
        <v>31</v>
      </c>
      <c r="N18" s="137" t="str">
        <f t="shared" si="0"/>
        <v xml:space="preserve">r - </v>
      </c>
      <c r="O18" s="137" t="s">
        <v>368</v>
      </c>
    </row>
    <row r="19" spans="1:16" x14ac:dyDescent="0.25">
      <c r="B19" s="193" t="s">
        <v>1283</v>
      </c>
      <c r="C19" s="142" t="str">
        <f>Spolu!C4</f>
        <v>22665234</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1298</v>
      </c>
    </row>
    <row r="2" spans="1:2" ht="30" customHeight="1" x14ac:dyDescent="0.25">
      <c r="A2" s="377" t="s">
        <v>1299</v>
      </c>
      <c r="B2" s="377"/>
    </row>
    <row r="3" spans="1:2" ht="13"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28" t="s">
        <v>311</v>
      </c>
      <c r="B1" s="329"/>
      <c r="C1" s="174">
        <v>45688</v>
      </c>
      <c r="D1" s="26"/>
      <c r="G1" s="252">
        <v>45688</v>
      </c>
    </row>
    <row r="2" spans="1:7" ht="14" x14ac:dyDescent="0.3">
      <c r="A2" s="28"/>
      <c r="B2" s="28"/>
      <c r="G2" s="252">
        <v>45716</v>
      </c>
    </row>
    <row r="3" spans="1:7" ht="14" x14ac:dyDescent="0.3">
      <c r="A3" s="30" t="s">
        <v>312</v>
      </c>
      <c r="B3" s="326" t="str">
        <f>INDEX(Adr!B:B,Doklady!B102+1)</f>
        <v>Slovenský zväz telesne postihnutých športovcov</v>
      </c>
      <c r="C3" s="326"/>
      <c r="D3" s="326"/>
      <c r="G3" s="252">
        <v>45747</v>
      </c>
    </row>
    <row r="4" spans="1:7" ht="14" x14ac:dyDescent="0.3">
      <c r="A4" s="30" t="s">
        <v>313</v>
      </c>
      <c r="B4" s="29" t="str">
        <f>RIGHT("0000"&amp;INDEX(Adr!A:A,Doklady!B102+1),8)</f>
        <v>22665234</v>
      </c>
      <c r="G4" s="252">
        <v>45777</v>
      </c>
    </row>
    <row r="5" spans="1:7" ht="14" x14ac:dyDescent="0.3">
      <c r="A5" s="30" t="s">
        <v>314</v>
      </c>
      <c r="B5" s="29" t="str">
        <f>INDEX(Adr!D:D,Doklady!B102+1)&amp;", "&amp;INDEX(Adr!E:E,Doklady!B102+1)</f>
        <v>Benediktiho 5,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49" t="s">
        <v>329</v>
      </c>
      <c r="B1" s="349"/>
      <c r="C1" s="349"/>
      <c r="D1" s="349"/>
      <c r="E1" s="349"/>
      <c r="F1" s="349"/>
      <c r="G1" s="349"/>
      <c r="H1" s="349"/>
      <c r="I1" s="349"/>
    </row>
    <row r="2" spans="1:26" ht="7.5" customHeight="1" x14ac:dyDescent="0.2">
      <c r="C2" s="8"/>
      <c r="D2" s="8"/>
      <c r="E2" s="8"/>
      <c r="F2" s="8"/>
      <c r="G2" s="8"/>
      <c r="H2" s="8"/>
      <c r="I2" s="8"/>
    </row>
    <row r="3" spans="1:26" s="9" customFormat="1" ht="26.15" customHeight="1" x14ac:dyDescent="0.25">
      <c r="B3" s="160" t="s">
        <v>59</v>
      </c>
      <c r="C3" s="350" t="str">
        <f>INDEX(Adr!B2:B151,Doklady!B102)</f>
        <v>Slovenský zväz telesne postihnutých športovcov</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22665234</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Benediktiho 5, Bratislava, 811 05</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4">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4">
      <c r="A12" s="69" t="s">
        <v>321</v>
      </c>
      <c r="B12" s="70" t="s">
        <v>322</v>
      </c>
      <c r="C12" s="126">
        <f>SUMIF(FP!J:J,Doklady!$B$1&amp;A12,FP!D:D)</f>
        <v>1000920</v>
      </c>
      <c r="D12" s="126">
        <f>C12-E12</f>
        <v>449928.37000000011</v>
      </c>
      <c r="E12" s="345">
        <f>SUMIF(K:K,A12,I:I)</f>
        <v>550991.62999999989</v>
      </c>
      <c r="F12" s="346"/>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0</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596620</v>
      </c>
    </row>
    <row r="20" spans="1:20" x14ac:dyDescent="0.2">
      <c r="A20" s="135" t="s">
        <v>345</v>
      </c>
      <c r="B20" s="334" t="s">
        <v>346</v>
      </c>
      <c r="C20" s="335"/>
      <c r="D20" s="335"/>
      <c r="E20" s="335"/>
      <c r="F20" s="335"/>
      <c r="G20" s="335"/>
      <c r="H20" s="336"/>
      <c r="I20" s="73">
        <f>SUMIF(FP!I:I,Doklady!$B$1&amp;A20,FP!D:D)</f>
        <v>401700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2600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1687</v>
      </c>
      <c r="D38" s="68" t="s">
        <v>1688</v>
      </c>
      <c r="E38" s="68" t="s">
        <v>1689</v>
      </c>
      <c r="F38" s="68" t="s">
        <v>1686</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SZTPŠ v roku 2025</v>
      </c>
      <c r="C53" s="73">
        <f>IF(A53&lt;&gt;"",INDEX(FP!D:D,Doklady!B$2+(ROW()-53)),"")</f>
        <v>596620</v>
      </c>
      <c r="D53" s="73">
        <f>IF(A53&lt;&gt;"",Doklady!I1-Doklady!J1,"")</f>
        <v>212866.15000000008</v>
      </c>
      <c r="E53" s="73">
        <f>IF(A53&lt;&gt;"",MIN(D53,C53)*Doklady!C1/(1-Doklady!C1),"")</f>
        <v>0</v>
      </c>
      <c r="F53" s="71">
        <f>IF(A53&lt;&gt;"",Doklady!J1,"")</f>
        <v>0</v>
      </c>
      <c r="G53" s="73">
        <f>+IFERROR(HLOOKUP(IF(RIGHT(B53,15)="bežné transfery",LEFT(B53,LEN(B53)-18),0),$J$40:$K$42,3,0),MIN(C53,D53))</f>
        <v>212866.15000000008</v>
      </c>
      <c r="H53" s="71"/>
      <c r="I53" s="73">
        <f>IF(A53&lt;&gt;"",MAX(IF(G53&lt;C53,C53-G53,0)+IF(F53&lt;E53,E53-F53,0),0),0)</f>
        <v>383753.84999999992</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d</v>
      </c>
      <c r="B54" s="119" t="str">
        <f>Doklady!H2</f>
        <v>Csejtey Richard</v>
      </c>
      <c r="C54" s="73">
        <f>IF(A54&lt;&gt;"",INDEX(FP!D:D,Doklady!B$2+(ROW()-53)),"")</f>
        <v>10000</v>
      </c>
      <c r="D54" s="73">
        <f>IF(A54&lt;&gt;"",Doklady!I2-Doklady!J2,"")</f>
        <v>5095.7999999999993</v>
      </c>
      <c r="E54" s="73">
        <f>IF(A54&lt;&gt;"",MIN(D54,C54)*Doklady!C2/(1-Doklady!C2),"")</f>
        <v>0</v>
      </c>
      <c r="F54" s="71">
        <f>IF(A54&lt;&gt;"",Doklady!J2,"")</f>
        <v>0</v>
      </c>
      <c r="G54" s="73">
        <f t="shared" ref="G54:G117" si="0">+IFERROR(HLOOKUP(IF(RIGHT(B54,15)="bežné transfery",LEFT(B54,LEN(B54)-18),0),$J$40:$K$42,3,0),MIN(C54,D54))</f>
        <v>5095.7999999999993</v>
      </c>
      <c r="H54" s="71"/>
      <c r="I54" s="73">
        <f t="shared" ref="I54:I117" si="1">IF(A54&lt;&gt;"",MAX(IF(G54&lt;C54,C54-G54,0)+IF(F54&lt;E54,E54-F54,0),0),0)</f>
        <v>4904.2000000000007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Dorič Martin</v>
      </c>
      <c r="C55" s="73">
        <f>IF(A55&lt;&gt;"",INDEX(FP!D:D,Doklady!B$2+(ROW()-53)),"")</f>
        <v>10000</v>
      </c>
      <c r="D55" s="73">
        <f>IF(A55&lt;&gt;"",Doklady!I3-Doklady!J3,"")</f>
        <v>10440.23</v>
      </c>
      <c r="E55" s="73">
        <f>IF(A55&lt;&gt;"",MIN(D55,C55)*Doklady!C3/(1-Doklady!C3),"")</f>
        <v>0</v>
      </c>
      <c r="F55" s="71">
        <f>IF(A55&lt;&gt;"",Doklady!J3,"")</f>
        <v>0</v>
      </c>
      <c r="G55" s="73">
        <f t="shared" si="0"/>
        <v>10000</v>
      </c>
      <c r="H55" s="71"/>
      <c r="I55" s="73">
        <f t="shared" si="1"/>
        <v>0</v>
      </c>
      <c r="J55" s="84" t="str">
        <f t="shared" si="2"/>
        <v>Vyúčtované prostriedky nemôžu byť väčšie ako poskytnuté. Opravte v hárku "Doklady"</v>
      </c>
      <c r="K55" s="84" t="str">
        <f>Doklady!F3</f>
        <v>026 03</v>
      </c>
      <c r="L55" s="84" t="str">
        <f>IF(A55&lt;&gt;"",INDEX(FP!H:H,Doklady!B$2+(ROW()-52)),"")</f>
        <v>B</v>
      </c>
      <c r="M55" s="84" t="str">
        <f t="shared" si="3"/>
        <v>026 03B</v>
      </c>
    </row>
    <row r="56" spans="1:20" x14ac:dyDescent="0.2">
      <c r="A56" s="75" t="str">
        <f>Doklady!D4</f>
        <v>d</v>
      </c>
      <c r="B56" s="119" t="str">
        <f>Doklady!H4</f>
        <v>družstvo - boccia (BC1-2)</v>
      </c>
      <c r="C56" s="73">
        <f>IF(A56&lt;&gt;"",INDEX(FP!D:D,Doklady!B$2+(ROW()-53)),"")</f>
        <v>20000</v>
      </c>
      <c r="D56" s="73">
        <f>IF(A56&lt;&gt;"",Doklady!I4-Doklady!J4,"")</f>
        <v>7193.18</v>
      </c>
      <c r="E56" s="73">
        <f>IF(A56&lt;&gt;"",MIN(D56,C56)*Doklady!C4/(1-Doklady!C4),"")</f>
        <v>0</v>
      </c>
      <c r="F56" s="71">
        <f>IF(A56&lt;&gt;"",Doklady!J4,"")</f>
        <v>0</v>
      </c>
      <c r="G56" s="73">
        <f t="shared" si="0"/>
        <v>7193.18</v>
      </c>
      <c r="H56" s="71"/>
      <c r="I56" s="73">
        <f t="shared" si="1"/>
        <v>12806.82</v>
      </c>
      <c r="J56" s="84" t="str">
        <f t="shared" si="2"/>
        <v/>
      </c>
      <c r="K56" s="84" t="str">
        <f>Doklady!F4</f>
        <v>026 03</v>
      </c>
      <c r="L56" s="84" t="str">
        <f>IF(A56&lt;&gt;"",INDEX(FP!H:H,Doklady!B$2+(ROW()-52)),"")</f>
        <v>B</v>
      </c>
      <c r="M56" s="84" t="str">
        <f t="shared" si="3"/>
        <v>026 03B</v>
      </c>
    </row>
    <row r="57" spans="1:20" x14ac:dyDescent="0.2">
      <c r="A57" s="75" t="str">
        <f>Doklady!D5</f>
        <v>d</v>
      </c>
      <c r="B57" s="119" t="str">
        <f>Doklady!H5</f>
        <v>družstvo - boccia (BC4)</v>
      </c>
      <c r="C57" s="73">
        <f>IF(A57&lt;&gt;"",INDEX(FP!D:D,Doklady!B$2+(ROW()-53)),"")</f>
        <v>20000</v>
      </c>
      <c r="D57" s="73">
        <f>IF(A57&lt;&gt;"",Doklady!I5-Doklady!J5,"")</f>
        <v>15383.82</v>
      </c>
      <c r="E57" s="73">
        <f>IF(A57&lt;&gt;"",MIN(D57,C57)*Doklady!C5/(1-Doklady!C5),"")</f>
        <v>0</v>
      </c>
      <c r="F57" s="71">
        <f>IF(A57&lt;&gt;"",Doklady!J5,"")</f>
        <v>0</v>
      </c>
      <c r="G57" s="73">
        <f t="shared" si="0"/>
        <v>15383.82</v>
      </c>
      <c r="H57" s="71"/>
      <c r="I57" s="73">
        <f t="shared" si="1"/>
        <v>4616.18</v>
      </c>
      <c r="J57" s="84" t="str">
        <f t="shared" si="2"/>
        <v/>
      </c>
      <c r="K57" s="84" t="str">
        <f>Doklady!F5</f>
        <v>026 03</v>
      </c>
      <c r="L57" s="84" t="str">
        <f>IF(A57&lt;&gt;"",INDEX(FP!H:H,Doklady!B$2+(ROW()-52)),"")</f>
        <v>B</v>
      </c>
      <c r="M57" s="84" t="str">
        <f t="shared" si="3"/>
        <v>026 03B</v>
      </c>
    </row>
    <row r="58" spans="1:20" x14ac:dyDescent="0.2">
      <c r="A58" s="75" t="str">
        <f>Doklady!D6</f>
        <v>d</v>
      </c>
      <c r="B58" s="119" t="str">
        <f>Doklady!H6</f>
        <v>dvojica - curling na vozíku</v>
      </c>
      <c r="C58" s="73">
        <f>IF(A58&lt;&gt;"",INDEX(FP!D:D,Doklady!B$2+(ROW()-53)),"")</f>
        <v>10000</v>
      </c>
      <c r="D58" s="73">
        <f>IF(A58&lt;&gt;"",Doklady!I6-Doklady!J6,"")</f>
        <v>3418.9799999999996</v>
      </c>
      <c r="E58" s="73">
        <f>IF(A58&lt;&gt;"",MIN(D58,C58)*Doklady!C6/(1-Doklady!C6),"")</f>
        <v>0</v>
      </c>
      <c r="F58" s="71">
        <f>IF(A58&lt;&gt;"",Doklady!J6,"")</f>
        <v>0</v>
      </c>
      <c r="G58" s="73">
        <f t="shared" si="0"/>
        <v>3418.9799999999996</v>
      </c>
      <c r="H58" s="71"/>
      <c r="I58" s="73">
        <f t="shared" si="1"/>
        <v>6581.02</v>
      </c>
      <c r="J58" s="84" t="str">
        <f t="shared" si="2"/>
        <v/>
      </c>
      <c r="K58" s="84" t="str">
        <f>Doklady!F6</f>
        <v>026 03</v>
      </c>
      <c r="L58" s="84" t="str">
        <f>IF(A58&lt;&gt;"",INDEX(FP!H:H,Doklady!B$2+(ROW()-52)),"")</f>
        <v>B</v>
      </c>
      <c r="M58" s="84" t="str">
        <f t="shared" si="3"/>
        <v>026 03B</v>
      </c>
    </row>
    <row r="59" spans="1:20" x14ac:dyDescent="0.2">
      <c r="A59" s="75" t="str">
        <f>Doklady!D7</f>
        <v>d</v>
      </c>
      <c r="B59" s="119" t="str">
        <f>Doklady!H7</f>
        <v>dvojica - tanec na vozíku</v>
      </c>
      <c r="C59" s="73">
        <f>IF(A59&lt;&gt;"",INDEX(FP!D:D,Doklady!B$2+(ROW()-53)),"")</f>
        <v>10000</v>
      </c>
      <c r="D59" s="73">
        <f>IF(A59&lt;&gt;"",Doklady!I7-Doklady!J7,"")</f>
        <v>2981.4900000000002</v>
      </c>
      <c r="E59" s="73">
        <f>IF(A59&lt;&gt;"",MIN(D59,C59)*Doklady!C7/(1-Doklady!C7),"")</f>
        <v>0</v>
      </c>
      <c r="F59" s="71">
        <f>IF(A59&lt;&gt;"",Doklady!J7,"")</f>
        <v>0</v>
      </c>
      <c r="G59" s="73">
        <f t="shared" si="0"/>
        <v>2981.4900000000002</v>
      </c>
      <c r="H59" s="71"/>
      <c r="I59" s="73">
        <f t="shared" si="1"/>
        <v>7018.51</v>
      </c>
      <c r="J59" s="84" t="str">
        <f t="shared" si="2"/>
        <v/>
      </c>
      <c r="K59" s="84" t="str">
        <f>Doklady!F7</f>
        <v>026 03</v>
      </c>
      <c r="L59" s="84" t="str">
        <f>IF(A59&lt;&gt;"",INDEX(FP!H:H,Doklady!B$2+(ROW()-52)),"")</f>
        <v>B</v>
      </c>
      <c r="M59" s="84" t="str">
        <f t="shared" si="3"/>
        <v>026 03B</v>
      </c>
    </row>
    <row r="60" spans="1:20" x14ac:dyDescent="0.2">
      <c r="A60" s="75" t="str">
        <f>Doklady!D8</f>
        <v>d</v>
      </c>
      <c r="B60" s="119" t="str">
        <f>Doklady!H8</f>
        <v>Husvéthová Rebeka</v>
      </c>
      <c r="C60" s="73">
        <f>IF(A60&lt;&gt;"",INDEX(FP!D:D,Doklady!B$2+(ROW()-53)),"")</f>
        <v>5000</v>
      </c>
      <c r="D60" s="73">
        <f>IF(A60&lt;&gt;"",Doklady!I8-Doklady!J8,"")</f>
        <v>4909.6399999999994</v>
      </c>
      <c r="E60" s="73">
        <f>IF(A60&lt;&gt;"",MIN(D60,C60)*Doklady!C8/(1-Doklady!C8),"")</f>
        <v>0</v>
      </c>
      <c r="F60" s="71">
        <f>IF(A60&lt;&gt;"",Doklady!J8,"")</f>
        <v>0</v>
      </c>
      <c r="G60" s="73">
        <f t="shared" si="0"/>
        <v>4909.6399999999994</v>
      </c>
      <c r="H60" s="71"/>
      <c r="I60" s="73">
        <f t="shared" si="1"/>
        <v>90.360000000000582</v>
      </c>
      <c r="J60" s="84" t="str">
        <f t="shared" si="2"/>
        <v/>
      </c>
      <c r="K60" s="84" t="str">
        <f>Doklady!F8</f>
        <v>026 03</v>
      </c>
      <c r="L60" s="84" t="str">
        <f>IF(A60&lt;&gt;"",INDEX(FP!H:H,Doklady!B$2+(ROW()-52)),"")</f>
        <v>B</v>
      </c>
      <c r="M60" s="84" t="str">
        <f t="shared" si="3"/>
        <v>026 03B</v>
      </c>
    </row>
    <row r="61" spans="1:20" x14ac:dyDescent="0.2">
      <c r="A61" s="75" t="str">
        <f>Doklady!D9</f>
        <v>d</v>
      </c>
      <c r="B61" s="119" t="str">
        <f>Doklady!H9</f>
        <v>Ivan Dávid</v>
      </c>
      <c r="C61" s="73">
        <f>IF(A61&lt;&gt;"",INDEX(FP!D:D,Doklady!B$2+(ROW()-53)),"")</f>
        <v>30000</v>
      </c>
      <c r="D61" s="73">
        <f>IF(A61&lt;&gt;"",Doklady!I9-Doklady!J9,"")</f>
        <v>17187.189999999999</v>
      </c>
      <c r="E61" s="73">
        <f>IF(A61&lt;&gt;"",MIN(D61,C61)*Doklady!C9/(1-Doklady!C9),"")</f>
        <v>0</v>
      </c>
      <c r="F61" s="71">
        <f>IF(A61&lt;&gt;"",Doklady!J9,"")</f>
        <v>0</v>
      </c>
      <c r="G61" s="73">
        <f t="shared" si="0"/>
        <v>17187.189999999999</v>
      </c>
      <c r="H61" s="71"/>
      <c r="I61" s="73">
        <f t="shared" si="1"/>
        <v>12812.810000000001</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Jankechová Eliška</v>
      </c>
      <c r="C62" s="73">
        <f>IF(A62&lt;&gt;"",INDEX(FP!D:D,Doklady!B$2+(ROW()-53)),"")</f>
        <v>10000</v>
      </c>
      <c r="D62" s="73">
        <f>IF(A62&lt;&gt;"",Doklady!I10-Doklady!J10,"")</f>
        <v>5840</v>
      </c>
      <c r="E62" s="73">
        <f>IF(A62&lt;&gt;"",MIN(D62,C62)*Doklady!C10/(1-Doklady!C10),"")</f>
        <v>0</v>
      </c>
      <c r="F62" s="71">
        <f>IF(A62&lt;&gt;"",Doklady!J10,"")</f>
        <v>0</v>
      </c>
      <c r="G62" s="73">
        <f t="shared" si="0"/>
        <v>5840</v>
      </c>
      <c r="H62" s="71"/>
      <c r="I62" s="73">
        <f t="shared" si="1"/>
        <v>4160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Kánová Alena</v>
      </c>
      <c r="C63" s="73">
        <f>IF(A63&lt;&gt;"",INDEX(FP!D:D,Doklady!B$2+(ROW()-53)),"")</f>
        <v>16800</v>
      </c>
      <c r="D63" s="73">
        <f>IF(A63&lt;&gt;"",Doklady!I11-Doklady!J11,"")</f>
        <v>350</v>
      </c>
      <c r="E63" s="73">
        <f>IF(A63&lt;&gt;"",MIN(D63,C63)*Doklady!C11/(1-Doklady!C11),"")</f>
        <v>0</v>
      </c>
      <c r="F63" s="71">
        <f>IF(A63&lt;&gt;"",Doklady!J11,"")</f>
        <v>0</v>
      </c>
      <c r="G63" s="73">
        <f t="shared" si="0"/>
        <v>350</v>
      </c>
      <c r="H63" s="71"/>
      <c r="I63" s="73">
        <f t="shared" si="1"/>
        <v>16450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Král Tomáš</v>
      </c>
      <c r="C64" s="73">
        <f>IF(A64&lt;&gt;"",INDEX(FP!D:D,Doklady!B$2+(ROW()-53)),"")</f>
        <v>20000</v>
      </c>
      <c r="D64" s="73">
        <f>IF(A64&lt;&gt;"",Doklady!I12-Doklady!J12,"")</f>
        <v>10057.969999999999</v>
      </c>
      <c r="E64" s="73">
        <f>IF(A64&lt;&gt;"",MIN(D64,C64)*Doklady!C12/(1-Doklady!C12),"")</f>
        <v>0</v>
      </c>
      <c r="F64" s="71">
        <f>IF(A64&lt;&gt;"",Doklady!J12,"")</f>
        <v>0</v>
      </c>
      <c r="G64" s="73">
        <f t="shared" si="0"/>
        <v>10057.969999999999</v>
      </c>
      <c r="H64" s="71"/>
      <c r="I64" s="73">
        <f t="shared" si="1"/>
        <v>9942.0300000000007</v>
      </c>
      <c r="J64" s="84" t="s">
        <v>386</v>
      </c>
      <c r="K64" s="84" t="str">
        <f>Doklady!F12</f>
        <v>026 03</v>
      </c>
      <c r="L64" s="84" t="str">
        <f>IF(A64&lt;&gt;"",INDEX(FP!H:H,Doklady!B$2+(ROW()-52)),"")</f>
        <v>B</v>
      </c>
      <c r="M64" s="84" t="str">
        <f t="shared" si="3"/>
        <v>026 03B</v>
      </c>
    </row>
    <row r="65" spans="1:13" x14ac:dyDescent="0.2">
      <c r="A65" s="75" t="str">
        <f>Doklady!D13</f>
        <v>d</v>
      </c>
      <c r="B65" s="119" t="str">
        <f>Doklady!H13</f>
        <v>Lovaš Peter</v>
      </c>
      <c r="C65" s="73">
        <f>IF(A65&lt;&gt;"",INDEX(FP!D:D,Doklady!B$2+(ROW()-53)),"")</f>
        <v>41200</v>
      </c>
      <c r="D65" s="73">
        <f>IF(A65&lt;&gt;"",Doklady!I13-Doklady!J13,"")</f>
        <v>30891.360000000001</v>
      </c>
      <c r="E65" s="73">
        <f>IF(A65&lt;&gt;"",MIN(D65,C65)*Doklady!C13/(1-Doklady!C13),"")</f>
        <v>0</v>
      </c>
      <c r="F65" s="71">
        <f>IF(A65&lt;&gt;"",Doklady!J13,"")</f>
        <v>0</v>
      </c>
      <c r="G65" s="73">
        <f t="shared" si="0"/>
        <v>30891.360000000001</v>
      </c>
      <c r="H65" s="71"/>
      <c r="I65" s="73">
        <f t="shared" si="1"/>
        <v>10308.64</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Ludrovský Martin</v>
      </c>
      <c r="C66" s="73">
        <f>IF(A66&lt;&gt;"",INDEX(FP!D:D,Doklady!B$2+(ROW()-53)),"")</f>
        <v>15000</v>
      </c>
      <c r="D66" s="73">
        <f>IF(A66&lt;&gt;"",Doklady!I14-Doklady!J14,"")</f>
        <v>4486.8</v>
      </c>
      <c r="E66" s="73">
        <f>IF(A66&lt;&gt;"",MIN(D66,C66)*Doklady!C14/(1-Doklady!C14),"")</f>
        <v>0</v>
      </c>
      <c r="F66" s="71">
        <f>IF(A66&lt;&gt;"",Doklady!J14,"")</f>
        <v>0</v>
      </c>
      <c r="G66" s="73">
        <f t="shared" si="0"/>
        <v>4486.8</v>
      </c>
      <c r="H66" s="71"/>
      <c r="I66" s="73">
        <f t="shared" si="1"/>
        <v>10513.2</v>
      </c>
      <c r="J66" s="84" t="str">
        <f t="shared" si="2"/>
        <v/>
      </c>
      <c r="K66" s="84" t="str">
        <f>Doklady!F14</f>
        <v>026 03</v>
      </c>
      <c r="L66" s="84" t="str">
        <f>IF(A66&lt;&gt;"",INDEX(FP!H:H,Doklady!B$2+(ROW()-52)),"")</f>
        <v>B</v>
      </c>
      <c r="M66" s="84" t="str">
        <f t="shared" si="3"/>
        <v>026 03B</v>
      </c>
    </row>
    <row r="67" spans="1:13" x14ac:dyDescent="0.2">
      <c r="A67" s="75" t="str">
        <f>Doklady!D15</f>
        <v>d</v>
      </c>
      <c r="B67" s="119" t="str">
        <f>Doklady!H15</f>
        <v>Masaryk Tomáš</v>
      </c>
      <c r="C67" s="73">
        <f>IF(A67&lt;&gt;"",INDEX(FP!D:D,Doklady!B$2+(ROW()-53)),"")</f>
        <v>10000</v>
      </c>
      <c r="D67" s="73">
        <f>IF(A67&lt;&gt;"",Doklady!I15-Doklady!J15,"")</f>
        <v>2917.42</v>
      </c>
      <c r="E67" s="73">
        <f>IF(A67&lt;&gt;"",MIN(D67,C67)*Doklady!C15/(1-Doklady!C15),"")</f>
        <v>0</v>
      </c>
      <c r="F67" s="71">
        <f>IF(A67&lt;&gt;"",Doklady!J15,"")</f>
        <v>0</v>
      </c>
      <c r="G67" s="73">
        <f t="shared" si="0"/>
        <v>2917.42</v>
      </c>
      <c r="H67" s="71"/>
      <c r="I67" s="73">
        <f t="shared" si="1"/>
        <v>7082.58</v>
      </c>
      <c r="J67" s="84" t="str">
        <f t="shared" si="2"/>
        <v/>
      </c>
      <c r="K67" s="84" t="str">
        <f>Doklady!F15</f>
        <v>026 03</v>
      </c>
      <c r="L67" s="84" t="str">
        <f>IF(A67&lt;&gt;"",INDEX(FP!H:H,Doklady!B$2+(ROW()-52)),"")</f>
        <v>B</v>
      </c>
      <c r="M67" s="84" t="str">
        <f t="shared" si="3"/>
        <v>026 03B</v>
      </c>
    </row>
    <row r="68" spans="1:13" x14ac:dyDescent="0.2">
      <c r="A68" s="75" t="str">
        <f>Doklady!D16</f>
        <v>d</v>
      </c>
      <c r="B68" s="119" t="str">
        <f>Doklady!H16</f>
        <v>Melicherová Nina</v>
      </c>
      <c r="C68" s="73">
        <f>IF(A68&lt;&gt;"",INDEX(FP!D:D,Doklady!B$2+(ROW()-53)),"")</f>
        <v>5000</v>
      </c>
      <c r="D68" s="73">
        <f>IF(A68&lt;&gt;"",Doklady!I16-Doklady!J16,"")</f>
        <v>4999.3999999999996</v>
      </c>
      <c r="E68" s="73">
        <f>IF(A68&lt;&gt;"",MIN(D68,C68)*Doklady!C16/(1-Doklady!C16),"")</f>
        <v>0</v>
      </c>
      <c r="F68" s="71">
        <f>IF(A68&lt;&gt;"",Doklady!J16,"")</f>
        <v>0</v>
      </c>
      <c r="G68" s="73">
        <f t="shared" si="0"/>
        <v>4999.3999999999996</v>
      </c>
      <c r="H68" s="71"/>
      <c r="I68" s="73">
        <f t="shared" si="1"/>
        <v>0.6000000000003638</v>
      </c>
      <c r="J68" s="84" t="str">
        <f t="shared" si="2"/>
        <v/>
      </c>
      <c r="K68" s="84" t="str">
        <f>Doklady!F16</f>
        <v>026 03</v>
      </c>
      <c r="L68" s="84" t="str">
        <f>IF(A68&lt;&gt;"",INDEX(FP!H:H,Doklady!B$2+(ROW()-52)),"")</f>
        <v>B</v>
      </c>
      <c r="M68" s="84" t="str">
        <f t="shared" si="3"/>
        <v>026 03B</v>
      </c>
    </row>
    <row r="69" spans="1:13" ht="12" customHeight="1" x14ac:dyDescent="0.2">
      <c r="A69" s="75" t="str">
        <f>Doklady!D17</f>
        <v>d</v>
      </c>
      <c r="B69" s="119" t="str">
        <f>Doklady!H17</f>
        <v>Mezík Róbert</v>
      </c>
      <c r="C69" s="73">
        <f>IF(A69&lt;&gt;"",INDEX(FP!D:D,Doklady!B$2+(ROW()-53)),"")</f>
        <v>35000</v>
      </c>
      <c r="D69" s="73">
        <f>IF(A69&lt;&gt;"",Doklady!I17-Doklady!J17,"")</f>
        <v>24692.2</v>
      </c>
      <c r="E69" s="73">
        <f>IF(A69&lt;&gt;"",MIN(D69,C69)*Doklady!C17/(1-Doklady!C17),"")</f>
        <v>0</v>
      </c>
      <c r="F69" s="71">
        <f>IF(A69&lt;&gt;"",Doklady!J17,"")</f>
        <v>0</v>
      </c>
      <c r="G69" s="73">
        <f t="shared" si="0"/>
        <v>24692.2</v>
      </c>
      <c r="H69" s="71"/>
      <c r="I69" s="73">
        <f t="shared" si="1"/>
        <v>10307.799999999999</v>
      </c>
      <c r="J69" s="84" t="str">
        <f t="shared" si="2"/>
        <v/>
      </c>
      <c r="K69" s="84" t="str">
        <f>Doklady!F17</f>
        <v>026 03</v>
      </c>
      <c r="L69" s="84" t="str">
        <f>IF(A69&lt;&gt;"",INDEX(FP!H:H,Doklady!B$2+(ROW()-52)),"")</f>
        <v>B</v>
      </c>
      <c r="M69" s="84" t="str">
        <f t="shared" si="3"/>
        <v>026 03B</v>
      </c>
    </row>
    <row r="70" spans="1:13" ht="12" customHeight="1" x14ac:dyDescent="0.2">
      <c r="A70" s="75" t="str">
        <f>Doklady!D18</f>
        <v>d</v>
      </c>
      <c r="B70" s="119" t="str">
        <f>Doklady!H18</f>
        <v>Mihálik Peter</v>
      </c>
      <c r="C70" s="73">
        <f>IF(A70&lt;&gt;"",INDEX(FP!D:D,Doklady!B$2+(ROW()-53)),"")</f>
        <v>10000</v>
      </c>
      <c r="D70" s="73">
        <f>IF(A70&lt;&gt;"",Doklady!I18-Doklady!J18,"")</f>
        <v>6004.7</v>
      </c>
      <c r="E70" s="73">
        <f>IF(A70&lt;&gt;"",MIN(D70,C70)*Doklady!C18/(1-Doklady!C18),"")</f>
        <v>0</v>
      </c>
      <c r="F70" s="71">
        <f>IF(A70&lt;&gt;"",Doklady!J18,"")</f>
        <v>0</v>
      </c>
      <c r="G70" s="73">
        <f t="shared" si="0"/>
        <v>6004.7</v>
      </c>
      <c r="H70" s="71"/>
      <c r="I70" s="73">
        <f t="shared" si="1"/>
        <v>3995.3</v>
      </c>
      <c r="J70" s="84" t="str">
        <f t="shared" si="2"/>
        <v/>
      </c>
      <c r="K70" s="84" t="str">
        <f>Doklady!F18</f>
        <v>026 03</v>
      </c>
      <c r="L70" s="84" t="str">
        <f>IF(A70&lt;&gt;"",INDEX(FP!H:H,Doklady!B$2+(ROW()-52)),"")</f>
        <v>B</v>
      </c>
      <c r="M70" s="84" t="str">
        <f t="shared" si="3"/>
        <v>026 03B</v>
      </c>
    </row>
    <row r="71" spans="1:13" ht="12" customHeight="1" x14ac:dyDescent="0.2">
      <c r="A71" s="75" t="str">
        <f>Doklady!D19</f>
        <v>d</v>
      </c>
      <c r="B71" s="119" t="str">
        <f>Doklady!H19</f>
        <v>Pavlík Marcel</v>
      </c>
      <c r="C71" s="73">
        <f>IF(A71&lt;&gt;"",INDEX(FP!D:D,Doklady!B$2+(ROW()-53)),"")</f>
        <v>25000</v>
      </c>
      <c r="D71" s="73">
        <f>IF(A71&lt;&gt;"",Doklady!I19-Doklady!J19,"")</f>
        <v>22439.46</v>
      </c>
      <c r="E71" s="73">
        <f>IF(A71&lt;&gt;"",MIN(D71,C71)*Doklady!C19/(1-Doklady!C19),"")</f>
        <v>0</v>
      </c>
      <c r="F71" s="71">
        <f>IF(A71&lt;&gt;"",Doklady!J19,"")</f>
        <v>0</v>
      </c>
      <c r="G71" s="73">
        <f t="shared" si="0"/>
        <v>22439.46</v>
      </c>
      <c r="H71" s="71"/>
      <c r="I71" s="73">
        <f t="shared" si="1"/>
        <v>2560.5400000000009</v>
      </c>
      <c r="J71" s="84" t="str">
        <f t="shared" si="2"/>
        <v/>
      </c>
      <c r="K71" s="84" t="str">
        <f>Doklady!F19</f>
        <v>026 03</v>
      </c>
      <c r="L71" s="84" t="str">
        <f>IF(A71&lt;&gt;"",INDEX(FP!H:H,Doklady!B$2+(ROW()-52)),"")</f>
        <v>B</v>
      </c>
      <c r="M71" s="84" t="str">
        <f t="shared" si="3"/>
        <v>026 03B</v>
      </c>
    </row>
    <row r="72" spans="1:13" x14ac:dyDescent="0.2">
      <c r="A72" s="75" t="str">
        <f>Doklady!D20</f>
        <v>d</v>
      </c>
      <c r="B72" s="119" t="str">
        <f>Doklady!H20</f>
        <v>Riapoš Ján</v>
      </c>
      <c r="C72" s="73">
        <f>IF(A72&lt;&gt;"",INDEX(FP!D:D,Doklady!B$2+(ROW()-53)),"")</f>
        <v>41200</v>
      </c>
      <c r="D72" s="73">
        <f>IF(A72&lt;&gt;"",Doklady!I20-Doklady!J20,"")</f>
        <v>28730.329999999998</v>
      </c>
      <c r="E72" s="73">
        <f>IF(A72&lt;&gt;"",MIN(D72,C72)*Doklady!C20/(1-Doklady!C20),"")</f>
        <v>0</v>
      </c>
      <c r="F72" s="71">
        <f>IF(A72&lt;&gt;"",Doklady!J20,"")</f>
        <v>0</v>
      </c>
      <c r="G72" s="73">
        <f t="shared" si="0"/>
        <v>28730.329999999998</v>
      </c>
      <c r="H72" s="71"/>
      <c r="I72" s="73">
        <f t="shared" si="1"/>
        <v>12469.670000000002</v>
      </c>
      <c r="J72" s="84" t="str">
        <f t="shared" si="2"/>
        <v/>
      </c>
      <c r="K72" s="84" t="str">
        <f>Doklady!F20</f>
        <v>026 03</v>
      </c>
      <c r="L72" s="84" t="str">
        <f>IF(A72&lt;&gt;"",INDEX(FP!H:H,Doklady!B$2+(ROW()-52)),"")</f>
        <v>B</v>
      </c>
      <c r="M72" s="84" t="str">
        <f t="shared" si="3"/>
        <v>026 03B</v>
      </c>
    </row>
    <row r="73" spans="1:13" x14ac:dyDescent="0.2">
      <c r="A73" s="75" t="str">
        <f>Doklady!D21</f>
        <v>d</v>
      </c>
      <c r="B73" s="119" t="str">
        <f>Doklady!H21</f>
        <v>Sloboda Samuel</v>
      </c>
      <c r="C73" s="73">
        <f>IF(A73&lt;&gt;"",INDEX(FP!D:D,Doklady!B$2+(ROW()-53)),"")</f>
        <v>5000</v>
      </c>
      <c r="D73" s="73">
        <f>IF(A73&lt;&gt;"",Doklady!I21-Doklady!J21,"")</f>
        <v>5000.0000000000009</v>
      </c>
      <c r="E73" s="73">
        <f>IF(A73&lt;&gt;"",MIN(D73,C73)*Doklady!C21/(1-Doklady!C21),"")</f>
        <v>0</v>
      </c>
      <c r="F73" s="71">
        <f>IF(A73&lt;&gt;"",Doklady!J21,"")</f>
        <v>0</v>
      </c>
      <c r="G73" s="73">
        <f t="shared" si="0"/>
        <v>5000</v>
      </c>
      <c r="H73" s="71"/>
      <c r="I73" s="73">
        <f t="shared" si="1"/>
        <v>0</v>
      </c>
      <c r="J73" s="84" t="str">
        <f t="shared" si="2"/>
        <v/>
      </c>
      <c r="K73" s="84" t="str">
        <f>Doklady!F21</f>
        <v>026 03</v>
      </c>
      <c r="L73" s="84" t="str">
        <f>IF(A73&lt;&gt;"",INDEX(FP!H:H,Doklady!B$2+(ROW()-52)),"")</f>
        <v>B</v>
      </c>
      <c r="M73" s="84" t="str">
        <f t="shared" si="3"/>
        <v>026 03B</v>
      </c>
    </row>
    <row r="74" spans="1:13" ht="12" customHeight="1" x14ac:dyDescent="0.2">
      <c r="A74" s="75" t="str">
        <f>Doklady!D22</f>
        <v>d</v>
      </c>
      <c r="B74" s="119" t="str">
        <f>Doklady!H22</f>
        <v>Strehársky Martin</v>
      </c>
      <c r="C74" s="73">
        <f>IF(A74&lt;&gt;"",INDEX(FP!D:D,Doklady!B$2+(ROW()-53)),"")</f>
        <v>10000</v>
      </c>
      <c r="D74" s="73">
        <f>IF(A74&lt;&gt;"",Doklady!I22-Doklady!J22,"")</f>
        <v>7869.04</v>
      </c>
      <c r="E74" s="73">
        <f>IF(A74&lt;&gt;"",MIN(D74,C74)*Doklady!C22/(1-Doklady!C22),"")</f>
        <v>0</v>
      </c>
      <c r="F74" s="71">
        <f>IF(A74&lt;&gt;"",Doklady!J22,"")</f>
        <v>0</v>
      </c>
      <c r="G74" s="73">
        <f t="shared" si="0"/>
        <v>7869.04</v>
      </c>
      <c r="H74" s="71"/>
      <c r="I74" s="73">
        <f t="shared" si="1"/>
        <v>2130.96</v>
      </c>
      <c r="J74" s="84" t="str">
        <f t="shared" si="2"/>
        <v/>
      </c>
      <c r="K74" s="84" t="str">
        <f>Doklady!F22</f>
        <v>026 03</v>
      </c>
      <c r="L74" s="84" t="str">
        <f>IF(A74&lt;&gt;"",INDEX(FP!H:H,Doklady!B$2+(ROW()-52)),"")</f>
        <v>B</v>
      </c>
      <c r="M74" s="84" t="str">
        <f t="shared" si="3"/>
        <v>026 03B</v>
      </c>
    </row>
    <row r="75" spans="1:13" ht="12" customHeight="1" x14ac:dyDescent="0.2">
      <c r="A75" s="75" t="str">
        <f>Doklady!D23</f>
        <v>d</v>
      </c>
      <c r="B75" s="119" t="str">
        <f>Doklady!H23</f>
        <v>Trávníček Boris</v>
      </c>
      <c r="C75" s="73">
        <f>IF(A75&lt;&gt;"",INDEX(FP!D:D,Doklady!B$2+(ROW()-53)),"")</f>
        <v>22500</v>
      </c>
      <c r="D75" s="73">
        <f>IF(A75&lt;&gt;"",Doklady!I23-Doklady!J23,"")</f>
        <v>7085.05</v>
      </c>
      <c r="E75" s="73">
        <f>IF(A75&lt;&gt;"",MIN(D75,C75)*Doklady!C23/(1-Doklady!C23),"")</f>
        <v>0</v>
      </c>
      <c r="F75" s="71">
        <f>IF(A75&lt;&gt;"",Doklady!J23,"")</f>
        <v>0</v>
      </c>
      <c r="G75" s="73">
        <f t="shared" si="0"/>
        <v>7085.05</v>
      </c>
      <c r="H75" s="71"/>
      <c r="I75" s="73">
        <f t="shared" si="1"/>
        <v>15414.95</v>
      </c>
      <c r="J75" s="84" t="str">
        <f t="shared" si="2"/>
        <v/>
      </c>
      <c r="K75" s="84" t="str">
        <f>Doklady!F23</f>
        <v>026 03</v>
      </c>
      <c r="L75" s="84" t="str">
        <f>IF(A75&lt;&gt;"",INDEX(FP!H:H,Doklady!B$2+(ROW()-52)),"")</f>
        <v>B</v>
      </c>
      <c r="M75" s="84" t="str">
        <f t="shared" si="3"/>
        <v>026 03B</v>
      </c>
    </row>
    <row r="76" spans="1:13" ht="12" customHeight="1" x14ac:dyDescent="0.2">
      <c r="A76" s="75" t="str">
        <f>Doklady!D24</f>
        <v>d</v>
      </c>
      <c r="B76" s="119" t="str">
        <f>Doklady!H24</f>
        <v>Vladovičová Lucia</v>
      </c>
      <c r="C76" s="73">
        <f>IF(A76&lt;&gt;"",INDEX(FP!D:D,Doklady!B$2+(ROW()-53)),"")</f>
        <v>10000</v>
      </c>
      <c r="D76" s="73">
        <f>IF(A76&lt;&gt;"",Doklady!I24-Doklady!J24,"")</f>
        <v>5300</v>
      </c>
      <c r="E76" s="73">
        <f>IF(A76&lt;&gt;"",MIN(D76,C76)*Doklady!C24/(1-Doklady!C24),"")</f>
        <v>0</v>
      </c>
      <c r="F76" s="71">
        <f>IF(A76&lt;&gt;"",Doklady!J24,"")</f>
        <v>0</v>
      </c>
      <c r="G76" s="73">
        <f t="shared" si="0"/>
        <v>5300</v>
      </c>
      <c r="H76" s="71"/>
      <c r="I76" s="73">
        <f t="shared" si="1"/>
        <v>4700</v>
      </c>
      <c r="J76" s="84" t="str">
        <f t="shared" si="2"/>
        <v/>
      </c>
      <c r="K76" s="84" t="str">
        <f>Doklady!F24</f>
        <v>026 03</v>
      </c>
      <c r="L76" s="84" t="str">
        <f>IF(A76&lt;&gt;"",INDEX(FP!H:H,Doklady!B$2+(ROW()-52)),"")</f>
        <v>B</v>
      </c>
      <c r="M76" s="84" t="str">
        <f t="shared" si="3"/>
        <v>026 03B</v>
      </c>
    </row>
    <row r="77" spans="1:13" ht="12" customHeight="1" x14ac:dyDescent="0.2">
      <c r="A77" s="75" t="str">
        <f>Doklady!D25</f>
        <v>d</v>
      </c>
      <c r="B77" s="119" t="str">
        <f>Doklady!H25</f>
        <v>Vozárová Kristína</v>
      </c>
      <c r="C77" s="73">
        <f>IF(A77&lt;&gt;"",INDEX(FP!D:D,Doklady!B$2+(ROW()-53)),"")</f>
        <v>10000</v>
      </c>
      <c r="D77" s="73">
        <f>IF(A77&lt;&gt;"",Doklady!I25-Doklady!J25,"")</f>
        <v>4228.3899999999994</v>
      </c>
      <c r="E77" s="73">
        <f>IF(A77&lt;&gt;"",MIN(D77,C77)*Doklady!C25/(1-Doklady!C25),"")</f>
        <v>0</v>
      </c>
      <c r="F77" s="71">
        <f>IF(A77&lt;&gt;"",Doklady!J25,"")</f>
        <v>0</v>
      </c>
      <c r="G77" s="73">
        <f t="shared" si="0"/>
        <v>4228.3899999999994</v>
      </c>
      <c r="H77" s="71"/>
      <c r="I77" s="73">
        <f t="shared" si="1"/>
        <v>5771.6100000000006</v>
      </c>
      <c r="J77" s="84" t="str">
        <f t="shared" si="2"/>
        <v/>
      </c>
      <c r="K77" s="84" t="str">
        <f>Doklady!F25</f>
        <v>026 03</v>
      </c>
      <c r="L77" s="84" t="str">
        <f>IF(A77&lt;&gt;"",INDEX(FP!H:H,Doklady!B$2+(ROW()-52)),"")</f>
        <v>B</v>
      </c>
      <c r="M77" s="84" t="str">
        <f t="shared" si="3"/>
        <v>026 03B</v>
      </c>
    </row>
    <row r="78" spans="1:13" ht="12" customHeight="1" x14ac:dyDescent="0.2">
      <c r="A78" s="75" t="str">
        <f>Doklady!D26</f>
        <v>m</v>
      </c>
      <c r="B78" s="119" t="str">
        <f>Doklady!H26</f>
        <v>Slovakia open wheelchair tennis</v>
      </c>
      <c r="C78" s="73">
        <f>IF(A78&lt;&gt;"",INDEX(FP!D:D,Doklady!B$2+(ROW()-53)),"")</f>
        <v>2600</v>
      </c>
      <c r="D78" s="73">
        <f>IF(A78&lt;&gt;"",Doklady!I26-Doklady!J26,"")</f>
        <v>0</v>
      </c>
      <c r="E78" s="73">
        <f>IF(A78&lt;&gt;"",MIN(D78,C78)*Doklady!C26/(1-Doklady!C26),"")</f>
        <v>0</v>
      </c>
      <c r="F78" s="71">
        <f>IF(A78&lt;&gt;"",Doklady!J26,"")</f>
        <v>0</v>
      </c>
      <c r="G78" s="73">
        <f t="shared" si="0"/>
        <v>0</v>
      </c>
      <c r="H78" s="71"/>
      <c r="I78" s="73">
        <f t="shared" si="1"/>
        <v>2600</v>
      </c>
      <c r="J78" s="84" t="str">
        <f t="shared" si="2"/>
        <v/>
      </c>
      <c r="K78" s="84" t="str">
        <f>Doklady!F26</f>
        <v>026 03</v>
      </c>
      <c r="L78" s="84" t="str">
        <f>IF(A78&lt;&gt;"",INDEX(FP!H:H,Doklady!B$2+(ROW()-52)),"")</f>
        <v>B</v>
      </c>
      <c r="M78" s="84" t="str">
        <f t="shared" si="3"/>
        <v>026 03B</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1000920</v>
      </c>
      <c r="D130" s="228">
        <f t="shared" ref="D130:I130" si="9">SUM(D53:D129)</f>
        <v>450368.60000000009</v>
      </c>
      <c r="E130" s="228">
        <f t="shared" si="9"/>
        <v>0</v>
      </c>
      <c r="F130" s="228">
        <f t="shared" si="9"/>
        <v>0</v>
      </c>
      <c r="G130" s="228">
        <f t="shared" si="9"/>
        <v>449928.37000000005</v>
      </c>
      <c r="H130" s="228">
        <f t="shared" si="9"/>
        <v>0</v>
      </c>
      <c r="I130" s="228">
        <f t="shared" si="9"/>
        <v>550991.62999999989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81"/>
      <c r="C140" s="229"/>
      <c r="D140" s="360"/>
      <c r="E140" s="360"/>
      <c r="F140" s="360"/>
      <c r="G140" s="360"/>
      <c r="H140" s="360"/>
      <c r="I140" s="360"/>
      <c r="J140" s="85"/>
    </row>
    <row r="141" spans="1:26" ht="68.25" customHeight="1" x14ac:dyDescent="0.25">
      <c r="A141" s="9"/>
      <c r="B141" s="283" t="s">
        <v>393</v>
      </c>
      <c r="C141" s="214"/>
      <c r="D141" s="344" t="s">
        <v>394</v>
      </c>
      <c r="E141" s="344"/>
      <c r="F141" s="344"/>
      <c r="G141" s="344"/>
      <c r="H141" s="344"/>
      <c r="I141" s="34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95" sqref="A1095"/>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6" si="0">IF(ROW()&lt;=B$3,SUMIF(A$107:A$10042,A1,I$107:I$10042),"")</f>
        <v>212866.15000000008</v>
      </c>
      <c r="J1" s="236">
        <f t="shared" ref="J1:J32" si="1">IF(ROW()&lt;=B$3,SUMIFS(I$103:I$50042,A$103:A$50042,K1,J$103:J$50042,L1),"")</f>
        <v>0</v>
      </c>
      <c r="K1" s="110" t="str">
        <f>$A1</f>
        <v>c - zabezpečenie činnosti a úloh SZTPŠ v roku 2025</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Csejtey Richard</v>
      </c>
      <c r="B2" s="237">
        <f>MATCH(B1,FP!A:A,0)</f>
        <v>347</v>
      </c>
      <c r="C2" s="233">
        <f>IF(ROW()&lt;=B$3,INDEX(FP!E:E,B$2+ROW()-1),"")</f>
        <v>0</v>
      </c>
      <c r="D2" s="234" t="str">
        <f>IF(ROW()&lt;=B$3,INDEX(FP!F:F,B$2+ROW()-1),"")</f>
        <v>d</v>
      </c>
      <c r="E2" s="234"/>
      <c r="F2" s="234" t="str">
        <f>IF(ROW()&lt;=B$3,INDEX(FP!G:G,B$2+ROW()-1),"")</f>
        <v>026 03</v>
      </c>
      <c r="G2" s="234"/>
      <c r="H2" s="235" t="str">
        <f>IF(ROW()&lt;=B$3,INDEX(FP!C:C,B$2+ROW()-1),"")</f>
        <v>Csejtey Richard</v>
      </c>
      <c r="I2" s="236">
        <f t="shared" si="0"/>
        <v>5095.7999999999993</v>
      </c>
      <c r="J2" s="236">
        <f t="shared" si="1"/>
        <v>0</v>
      </c>
      <c r="K2" s="110" t="str">
        <f>$A2</f>
        <v>d - Csejtey Richard</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Dorič Martin</v>
      </c>
      <c r="B3" s="238">
        <f>COUNTIF(FP!A:A,Doklady!B1)</f>
        <v>26</v>
      </c>
      <c r="C3" s="233">
        <f>IF(ROW()&lt;=B$3,INDEX(FP!E:E,B$2+ROW()-1),"")</f>
        <v>0</v>
      </c>
      <c r="D3" s="234" t="str">
        <f>IF(ROW()&lt;=B$3,INDEX(FP!F:F,B$2+ROW()-1),"")</f>
        <v>d</v>
      </c>
      <c r="E3" s="234"/>
      <c r="F3" s="234" t="str">
        <f>IF(ROW()&lt;=B$3,INDEX(FP!G:G,B$2+ROW()-1),"")</f>
        <v>026 03</v>
      </c>
      <c r="G3" s="234"/>
      <c r="H3" s="235" t="str">
        <f>IF(ROW()&lt;=B$3,INDEX(FP!C:C,B$2+ROW()-1),"")</f>
        <v>Dorič Martin</v>
      </c>
      <c r="I3" s="236">
        <f t="shared" si="0"/>
        <v>10440.23</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0.5" hidden="1" thickBot="1" x14ac:dyDescent="0.25">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7193.18</v>
      </c>
      <c r="J4" s="236">
        <f t="shared" si="1"/>
        <v>0</v>
      </c>
      <c r="K4" s="110" t="str">
        <f t="shared" si="2"/>
        <v>d - družstvo - boccia (BC1-2)</v>
      </c>
      <c r="L4" s="101">
        <v>99</v>
      </c>
      <c r="M4" s="102" t="s">
        <v>335</v>
      </c>
      <c r="N4" s="103" t="s">
        <v>374</v>
      </c>
    </row>
    <row r="5" spans="1:25" s="6" customFormat="1" ht="10.5" hidden="1" thickBot="1" x14ac:dyDescent="0.25">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15383.82</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0.5" hidden="1" thickBot="1" x14ac:dyDescent="0.25">
      <c r="A6" s="235" t="str">
        <f>IF(ROW()&lt;=B$3,INDEX(FP!F:F,B$2+ROW()-1)&amp;" - "&amp;INDEX(FP!C:C,B$2+ROW()-1),"")</f>
        <v>d - dvojica - curling na vozíku</v>
      </c>
      <c r="B6" s="235"/>
      <c r="C6" s="240">
        <f>IF(ROW()&lt;=B$3,INDEX(FP!E:E,B$2+ROW()-1),"")</f>
        <v>0</v>
      </c>
      <c r="D6" s="234" t="str">
        <f>IF(ROW()&lt;=B$3,INDEX(FP!F:F,B$2+ROW()-1),"")</f>
        <v>d</v>
      </c>
      <c r="E6" s="234"/>
      <c r="F6" s="234" t="str">
        <f>IF(ROW()&lt;=B$3,INDEX(FP!G:G,B$2+ROW()-1),"")</f>
        <v>026 03</v>
      </c>
      <c r="G6" s="234"/>
      <c r="H6" s="235" t="str">
        <f>IF(ROW()&lt;=B$3,INDEX(FP!C:C,B$2+ROW()-1),"")</f>
        <v>dvojica - curling na vozíku</v>
      </c>
      <c r="I6" s="236">
        <f t="shared" si="0"/>
        <v>3418.9799999999996</v>
      </c>
      <c r="J6" s="236">
        <f t="shared" si="1"/>
        <v>0</v>
      </c>
      <c r="K6" s="110" t="str">
        <f t="shared" si="2"/>
        <v>d - dvojica - curling na vozíku</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d - dvojica - tanec na vozíku</v>
      </c>
      <c r="B7" s="235"/>
      <c r="C7" s="240">
        <f>IF(ROW()&lt;=B$3,INDEX(FP!E:E,B$2+ROW()-1),"")</f>
        <v>0</v>
      </c>
      <c r="D7" s="234" t="str">
        <f>IF(ROW()&lt;=B$3,INDEX(FP!F:F,B$2+ROW()-1),"")</f>
        <v>d</v>
      </c>
      <c r="E7" s="234"/>
      <c r="F7" s="234" t="str">
        <f>IF(ROW()&lt;=B$3,INDEX(FP!G:G,B$2+ROW()-1),"")</f>
        <v>026 03</v>
      </c>
      <c r="G7" s="234"/>
      <c r="H7" s="235" t="str">
        <f>IF(ROW()&lt;=B$3,INDEX(FP!C:C,B$2+ROW()-1),"")</f>
        <v>dvojica - tanec na vozíku</v>
      </c>
      <c r="I7" s="236">
        <f t="shared" ref="I7:I70" si="3">IF(ROW()&lt;=B$3,SUMIF(A$107:A$10042,A7,I$107:I$10042),"")</f>
        <v>2981.4900000000002</v>
      </c>
      <c r="J7" s="236">
        <f t="shared" si="1"/>
        <v>0</v>
      </c>
      <c r="K7" s="110" t="str">
        <f t="shared" si="2"/>
        <v>d - dvojica - tanec na vozíku</v>
      </c>
      <c r="L7" s="101">
        <v>99</v>
      </c>
      <c r="M7" s="99" t="str">
        <f>$A6</f>
        <v>d - dvojica - curling na vozíku</v>
      </c>
      <c r="N7" s="100">
        <v>99</v>
      </c>
      <c r="S7" s="88"/>
      <c r="T7" s="88"/>
      <c r="U7" s="88"/>
      <c r="V7" s="88"/>
      <c r="W7" s="88"/>
      <c r="X7" s="88"/>
      <c r="Y7" s="88"/>
    </row>
    <row r="8" spans="1:25" s="6" customFormat="1" ht="10.5" hidden="1" thickBot="1" x14ac:dyDescent="0.25">
      <c r="A8" s="235" t="str">
        <f>IF(ROW()&lt;=B$3,INDEX(FP!F:F,B$2+ROW()-1)&amp;" - "&amp;INDEX(FP!C:C,B$2+ROW()-1),"")</f>
        <v>d - Husvéthová Rebeka</v>
      </c>
      <c r="B8" s="235"/>
      <c r="C8" s="240">
        <f>IF(ROW()&lt;=B$3,INDEX(FP!E:E,B$2+ROW()-1),"")</f>
        <v>0</v>
      </c>
      <c r="D8" s="234" t="str">
        <f>IF(ROW()&lt;=B$3,INDEX(FP!F:F,B$2+ROW()-1),"")</f>
        <v>d</v>
      </c>
      <c r="E8" s="234"/>
      <c r="F8" s="234" t="str">
        <f>IF(ROW()&lt;=B$3,INDEX(FP!G:G,B$2+ROW()-1),"")</f>
        <v>026 03</v>
      </c>
      <c r="G8" s="234"/>
      <c r="H8" s="235" t="str">
        <f>IF(ROW()&lt;=B$3,INDEX(FP!C:C,B$2+ROW()-1),"")</f>
        <v>Husvéthová Rebeka</v>
      </c>
      <c r="I8" s="236">
        <f t="shared" si="3"/>
        <v>4909.6399999999994</v>
      </c>
      <c r="J8" s="236">
        <f t="shared" si="1"/>
        <v>0</v>
      </c>
      <c r="K8" s="110" t="str">
        <f t="shared" si="2"/>
        <v>d - Husvéthová Rebeka</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d - Ivan Dávid</v>
      </c>
      <c r="B9" s="235"/>
      <c r="C9" s="240">
        <f>IF(ROW()&lt;=B$3,INDEX(FP!E:E,B$2+ROW()-1),"")</f>
        <v>0</v>
      </c>
      <c r="D9" s="234" t="str">
        <f>IF(ROW()&lt;=B$3,INDEX(FP!F:F,B$2+ROW()-1),"")</f>
        <v>d</v>
      </c>
      <c r="E9" s="234"/>
      <c r="F9" s="234" t="str">
        <f>IF(ROW()&lt;=B$3,INDEX(FP!G:G,B$2+ROW()-1),"")</f>
        <v>026 03</v>
      </c>
      <c r="G9" s="234"/>
      <c r="H9" s="235" t="str">
        <f>IF(ROW()&lt;=B$3,INDEX(FP!C:C,B$2+ROW()-1),"")</f>
        <v>Ivan Dávid</v>
      </c>
      <c r="I9" s="236">
        <f t="shared" si="3"/>
        <v>17187.189999999999</v>
      </c>
      <c r="J9" s="236">
        <f t="shared" si="1"/>
        <v>0</v>
      </c>
      <c r="K9" s="110" t="str">
        <f t="shared" si="2"/>
        <v>d - Ivan Dávid</v>
      </c>
      <c r="L9" s="101">
        <v>99</v>
      </c>
      <c r="M9" s="108" t="str">
        <f>$A8</f>
        <v>d - Husvéthová Rebeka</v>
      </c>
      <c r="N9" s="109">
        <v>99</v>
      </c>
      <c r="O9" s="88"/>
      <c r="P9" s="88"/>
      <c r="Q9" s="88"/>
      <c r="R9" s="88"/>
      <c r="W9" s="88"/>
      <c r="X9" s="88"/>
      <c r="Y9" s="88"/>
    </row>
    <row r="10" spans="1:25" s="6" customFormat="1" ht="10.5" hidden="1" thickBot="1" x14ac:dyDescent="0.25">
      <c r="A10" s="235" t="str">
        <f>IF(ROW()&lt;=B$3,INDEX(FP!F:F,B$2+ROW()-1)&amp;" - "&amp;INDEX(FP!C:C,B$2+ROW()-1),"")</f>
        <v>d - Jankechová Eliška</v>
      </c>
      <c r="B10" s="235"/>
      <c r="C10" s="240">
        <f>IF(ROW()&lt;=B$3,INDEX(FP!E:E,B$2+ROW()-1),"")</f>
        <v>0</v>
      </c>
      <c r="D10" s="234" t="str">
        <f>IF(ROW()&lt;=B$3,INDEX(FP!F:F,B$2+ROW()-1),"")</f>
        <v>d</v>
      </c>
      <c r="E10" s="234"/>
      <c r="F10" s="234" t="str">
        <f>IF(ROW()&lt;=B$3,INDEX(FP!G:G,B$2+ROW()-1),"")</f>
        <v>026 03</v>
      </c>
      <c r="G10" s="234"/>
      <c r="H10" s="235" t="str">
        <f>IF(ROW()&lt;=B$3,INDEX(FP!C:C,B$2+ROW()-1),"")</f>
        <v>Jankechová Eliška</v>
      </c>
      <c r="I10" s="236">
        <f t="shared" si="3"/>
        <v>5840</v>
      </c>
      <c r="J10" s="236">
        <f t="shared" si="1"/>
        <v>0</v>
      </c>
      <c r="K10" s="110" t="str">
        <f t="shared" si="2"/>
        <v>d - Jankechová Eliška</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d - Kánová Alena</v>
      </c>
      <c r="B11" s="235"/>
      <c r="C11" s="240">
        <f>IF(ROW()&lt;=B$3,INDEX(FP!E:E,B$2+ROW()-1),"")</f>
        <v>0</v>
      </c>
      <c r="D11" s="234" t="str">
        <f>IF(ROW()&lt;=B$3,INDEX(FP!F:F,B$2+ROW()-1),"")</f>
        <v>d</v>
      </c>
      <c r="E11" s="234"/>
      <c r="F11" s="234" t="str">
        <f>IF(ROW()&lt;=B$3,INDEX(FP!G:G,B$2+ROW()-1),"")</f>
        <v>026 03</v>
      </c>
      <c r="G11" s="234"/>
      <c r="H11" s="235" t="str">
        <f>IF(ROW()&lt;=B$3,INDEX(FP!C:C,B$2+ROW()-1),"")</f>
        <v>Kánová Alena</v>
      </c>
      <c r="I11" s="236">
        <f t="shared" si="3"/>
        <v>350</v>
      </c>
      <c r="J11" s="236">
        <f t="shared" si="1"/>
        <v>0</v>
      </c>
      <c r="K11" s="110" t="str">
        <f t="shared" si="2"/>
        <v>d - Kánová Alena</v>
      </c>
      <c r="L11" s="101">
        <v>99</v>
      </c>
      <c r="M11" s="99" t="str">
        <f>$A10</f>
        <v>d - Jankechová Eliška</v>
      </c>
      <c r="N11" s="100">
        <v>99</v>
      </c>
      <c r="O11" s="88"/>
      <c r="P11" s="88"/>
      <c r="Q11" s="88"/>
      <c r="R11" s="88"/>
      <c r="S11" s="88"/>
      <c r="T11" s="88"/>
      <c r="Y11" s="88"/>
    </row>
    <row r="12" spans="1:25" s="6" customFormat="1" ht="10.5" hidden="1" thickBot="1" x14ac:dyDescent="0.25">
      <c r="A12" s="235" t="str">
        <f>IF(ROW()&lt;=B$3,INDEX(FP!F:F,B$2+ROW()-1)&amp;" - "&amp;INDEX(FP!C:C,B$2+ROW()-1),"")</f>
        <v>d - Král Tomáš</v>
      </c>
      <c r="B12" s="235"/>
      <c r="C12" s="240">
        <f>IF(ROW()&lt;=B$3,INDEX(FP!E:E,B$2+ROW()-1),"")</f>
        <v>0</v>
      </c>
      <c r="D12" s="234" t="str">
        <f>IF(ROW()&lt;=B$3,INDEX(FP!F:F,B$2+ROW()-1),"")</f>
        <v>d</v>
      </c>
      <c r="E12" s="234"/>
      <c r="F12" s="234" t="str">
        <f>IF(ROW()&lt;=B$3,INDEX(FP!G:G,B$2+ROW()-1),"")</f>
        <v>026 03</v>
      </c>
      <c r="G12" s="234"/>
      <c r="H12" s="235" t="str">
        <f>IF(ROW()&lt;=B$3,INDEX(FP!C:C,B$2+ROW()-1),"")</f>
        <v>Král Tomáš</v>
      </c>
      <c r="I12" s="236">
        <f t="shared" si="3"/>
        <v>10057.969999999999</v>
      </c>
      <c r="J12" s="236">
        <f t="shared" si="1"/>
        <v>0</v>
      </c>
      <c r="K12" s="110" t="str">
        <f t="shared" si="2"/>
        <v>d - Král Tomáš</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d - Lovaš Peter</v>
      </c>
      <c r="B13" s="235"/>
      <c r="C13" s="240">
        <f>IF(ROW()&lt;=B$3,INDEX(FP!E:E,B$2+ROW()-1),"")</f>
        <v>0</v>
      </c>
      <c r="D13" s="234" t="str">
        <f>IF(ROW()&lt;=B$3,INDEX(FP!F:F,B$2+ROW()-1),"")</f>
        <v>d</v>
      </c>
      <c r="E13" s="234"/>
      <c r="F13" s="234" t="str">
        <f>IF(ROW()&lt;=B$3,INDEX(FP!G:G,B$2+ROW()-1),"")</f>
        <v>026 03</v>
      </c>
      <c r="G13" s="234"/>
      <c r="H13" s="235" t="str">
        <f>IF(ROW()&lt;=B$3,INDEX(FP!C:C,B$2+ROW()-1),"")</f>
        <v>Lovaš Peter</v>
      </c>
      <c r="I13" s="236">
        <f t="shared" si="3"/>
        <v>30891.360000000001</v>
      </c>
      <c r="J13" s="236">
        <f t="shared" si="1"/>
        <v>0</v>
      </c>
      <c r="K13" s="110" t="str">
        <f t="shared" si="2"/>
        <v>d - Lovaš Peter</v>
      </c>
      <c r="L13" s="101">
        <v>99</v>
      </c>
      <c r="M13" s="104" t="str">
        <f>$A12</f>
        <v>d - Král Tomáš</v>
      </c>
      <c r="N13" s="105">
        <v>99</v>
      </c>
      <c r="O13" s="88"/>
      <c r="P13" s="88"/>
      <c r="U13" s="88"/>
      <c r="V13" s="88"/>
      <c r="W13" s="88"/>
      <c r="X13" s="88"/>
      <c r="Y13" s="88"/>
    </row>
    <row r="14" spans="1:25" s="6" customFormat="1" ht="10.5" hidden="1" thickBot="1" x14ac:dyDescent="0.25">
      <c r="A14" s="235" t="str">
        <f>IF(ROW()&lt;=B$3,INDEX(FP!F:F,B$2+ROW()-1)&amp;" - "&amp;INDEX(FP!C:C,B$2+ROW()-1),"")</f>
        <v>d - Ludrovský Martin</v>
      </c>
      <c r="B14" s="235"/>
      <c r="C14" s="240">
        <f>IF(ROW()&lt;=B$3,INDEX(FP!E:E,B$2+ROW()-1),"")</f>
        <v>0</v>
      </c>
      <c r="D14" s="234" t="str">
        <f>IF(ROW()&lt;=B$3,INDEX(FP!F:F,B$2+ROW()-1),"")</f>
        <v>d</v>
      </c>
      <c r="E14" s="234"/>
      <c r="F14" s="234" t="str">
        <f>IF(ROW()&lt;=B$3,INDEX(FP!G:G,B$2+ROW()-1),"")</f>
        <v>026 03</v>
      </c>
      <c r="G14" s="234"/>
      <c r="H14" s="235" t="str">
        <f>IF(ROW()&lt;=B$3,INDEX(FP!C:C,B$2+ROW()-1),"")</f>
        <v>Ludrovský Martin</v>
      </c>
      <c r="I14" s="236">
        <f t="shared" si="3"/>
        <v>4486.8</v>
      </c>
      <c r="J14" s="236">
        <f t="shared" si="1"/>
        <v>0</v>
      </c>
      <c r="K14" s="110" t="str">
        <f t="shared" si="2"/>
        <v>d - Ludrovský Martin</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d - Masaryk Tomáš</v>
      </c>
      <c r="B15" s="235"/>
      <c r="C15" s="240">
        <f>IF(ROW()&lt;=B$3,INDEX(FP!E:E,B$2+ROW()-1),"")</f>
        <v>0</v>
      </c>
      <c r="D15" s="234" t="str">
        <f>IF(ROW()&lt;=B$3,INDEX(FP!F:F,B$2+ROW()-1),"")</f>
        <v>d</v>
      </c>
      <c r="E15" s="234"/>
      <c r="F15" s="234" t="str">
        <f>IF(ROW()&lt;=B$3,INDEX(FP!G:G,B$2+ROW()-1),"")</f>
        <v>026 03</v>
      </c>
      <c r="G15" s="234"/>
      <c r="H15" s="235" t="str">
        <f>IF(ROW()&lt;=B$3,INDEX(FP!C:C,B$2+ROW()-1),"")</f>
        <v>Masaryk Tomáš</v>
      </c>
      <c r="I15" s="236">
        <f t="shared" si="3"/>
        <v>2917.42</v>
      </c>
      <c r="J15" s="236">
        <f t="shared" si="1"/>
        <v>0</v>
      </c>
      <c r="K15" s="110" t="str">
        <f t="shared" si="2"/>
        <v>d - Masaryk Tomáš</v>
      </c>
      <c r="L15" s="101">
        <v>99</v>
      </c>
      <c r="M15" s="99" t="str">
        <f>$A14</f>
        <v>d - Ludrovský Martin</v>
      </c>
      <c r="N15" s="100">
        <v>99</v>
      </c>
      <c r="Q15" s="88"/>
      <c r="R15" s="88"/>
      <c r="S15" s="88"/>
      <c r="T15" s="88"/>
      <c r="U15" s="88"/>
      <c r="V15" s="88"/>
      <c r="W15" s="88"/>
      <c r="X15" s="88"/>
      <c r="Y15" s="88"/>
    </row>
    <row r="16" spans="1:25" s="6" customFormat="1" ht="10.5" hidden="1" thickBot="1" x14ac:dyDescent="0.25">
      <c r="A16" s="235" t="str">
        <f>IF(ROW()&lt;=B$3,INDEX(FP!F:F,B$2+ROW()-1)&amp;" - "&amp;INDEX(FP!C:C,B$2+ROW()-1),"")</f>
        <v>d - Melicherová Nina</v>
      </c>
      <c r="B16" s="235"/>
      <c r="C16" s="240">
        <f>IF(ROW()&lt;=B$3,INDEX(FP!E:E,B$2+ROW()-1),"")</f>
        <v>0</v>
      </c>
      <c r="D16" s="234" t="str">
        <f>IF(ROW()&lt;=B$3,INDEX(FP!F:F,B$2+ROW()-1),"")</f>
        <v>d</v>
      </c>
      <c r="E16" s="234"/>
      <c r="F16" s="234" t="str">
        <f>IF(ROW()&lt;=B$3,INDEX(FP!G:G,B$2+ROW()-1),"")</f>
        <v>026 03</v>
      </c>
      <c r="G16" s="234"/>
      <c r="H16" s="235" t="str">
        <f>IF(ROW()&lt;=B$3,INDEX(FP!C:C,B$2+ROW()-1),"")</f>
        <v>Melicherová Nina</v>
      </c>
      <c r="I16" s="236">
        <f t="shared" si="3"/>
        <v>4999.3999999999996</v>
      </c>
      <c r="J16" s="236">
        <f t="shared" si="1"/>
        <v>0</v>
      </c>
      <c r="K16" s="110" t="str">
        <f t="shared" si="2"/>
        <v>d - Melicherová Nina</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d - Mezík Róbert</v>
      </c>
      <c r="B17" s="235"/>
      <c r="C17" s="240">
        <f>IF(ROW()&lt;=B$3,INDEX(FP!E:E,B$2+ROW()-1),"")</f>
        <v>0</v>
      </c>
      <c r="D17" s="234" t="str">
        <f>IF(ROW()&lt;=B$3,INDEX(FP!F:F,B$2+ROW()-1),"")</f>
        <v>d</v>
      </c>
      <c r="E17" s="234"/>
      <c r="F17" s="234" t="str">
        <f>IF(ROW()&lt;=B$3,INDEX(FP!G:G,B$2+ROW()-1),"")</f>
        <v>026 03</v>
      </c>
      <c r="G17" s="234"/>
      <c r="H17" s="235" t="str">
        <f>IF(ROW()&lt;=B$3,INDEX(FP!C:C,B$2+ROW()-1),"")</f>
        <v>Mezík Róbert</v>
      </c>
      <c r="I17" s="236">
        <f t="shared" si="3"/>
        <v>24692.2</v>
      </c>
      <c r="J17" s="236">
        <f t="shared" si="1"/>
        <v>0</v>
      </c>
      <c r="K17" s="110" t="str">
        <f t="shared" si="2"/>
        <v>d - Mezík Róbert</v>
      </c>
      <c r="L17" s="101">
        <v>99</v>
      </c>
      <c r="M17" s="104" t="str">
        <f>$A16</f>
        <v>d - Melicherová Nina</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d - Mihálik Peter</v>
      </c>
      <c r="B18" s="235"/>
      <c r="C18" s="240">
        <f>IF(ROW()&lt;=B$3,INDEX(FP!E:E,B$2+ROW()-1),"")</f>
        <v>0</v>
      </c>
      <c r="D18" s="234" t="str">
        <f>IF(ROW()&lt;=B$3,INDEX(FP!F:F,B$2+ROW()-1),"")</f>
        <v>d</v>
      </c>
      <c r="E18" s="234"/>
      <c r="F18" s="234" t="str">
        <f>IF(ROW()&lt;=B$3,INDEX(FP!G:G,B$2+ROW()-1),"")</f>
        <v>026 03</v>
      </c>
      <c r="G18" s="234"/>
      <c r="H18" s="235" t="str">
        <f>IF(ROW()&lt;=B$3,INDEX(FP!C:C,B$2+ROW()-1),"")</f>
        <v>Mihálik Peter</v>
      </c>
      <c r="I18" s="236">
        <f t="shared" si="3"/>
        <v>6004.7</v>
      </c>
      <c r="J18" s="236">
        <f t="shared" si="1"/>
        <v>0</v>
      </c>
      <c r="K18" s="110" t="str">
        <f t="shared" si="2"/>
        <v>d - Mihálik Peter</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d - Pavlík Marcel</v>
      </c>
      <c r="B19" s="235"/>
      <c r="C19" s="240">
        <f>IF(ROW()&lt;=B$3,INDEX(FP!E:E,B$2+ROW()-1),"")</f>
        <v>0</v>
      </c>
      <c r="D19" s="234" t="str">
        <f>IF(ROW()&lt;=B$3,INDEX(FP!F:F,B$2+ROW()-1),"")</f>
        <v>d</v>
      </c>
      <c r="E19" s="234"/>
      <c r="F19" s="234" t="str">
        <f>IF(ROW()&lt;=B$3,INDEX(FP!G:G,B$2+ROW()-1),"")</f>
        <v>026 03</v>
      </c>
      <c r="G19" s="234"/>
      <c r="H19" s="235" t="str">
        <f>IF(ROW()&lt;=B$3,INDEX(FP!C:C,B$2+ROW()-1),"")</f>
        <v>Pavlík Marcel</v>
      </c>
      <c r="I19" s="236">
        <f t="shared" si="3"/>
        <v>22439.46</v>
      </c>
      <c r="J19" s="236">
        <f t="shared" si="1"/>
        <v>0</v>
      </c>
      <c r="K19" s="110" t="str">
        <f t="shared" si="2"/>
        <v>d - Pavlík Marcel</v>
      </c>
      <c r="L19" s="101">
        <v>99</v>
      </c>
      <c r="M19" s="106" t="str">
        <f>$A18</f>
        <v>d - Mihálik Peter</v>
      </c>
      <c r="N19" s="107">
        <v>99</v>
      </c>
      <c r="S19" s="88"/>
      <c r="T19" s="88"/>
      <c r="U19" s="88"/>
      <c r="V19" s="88"/>
      <c r="W19" s="88"/>
      <c r="X19" s="88"/>
      <c r="Y19" s="88"/>
    </row>
    <row r="20" spans="1:25" s="6" customFormat="1" ht="10.5" hidden="1" thickBot="1" x14ac:dyDescent="0.25">
      <c r="A20" s="235" t="str">
        <f>IF(ROW()&lt;=B$3,INDEX(FP!F:F,B$2+ROW()-1)&amp;" - "&amp;INDEX(FP!C:C,B$2+ROW()-1),"")</f>
        <v>d - Riapoš Ján</v>
      </c>
      <c r="B20" s="235"/>
      <c r="C20" s="240">
        <f>IF(ROW()&lt;=B$3,INDEX(FP!E:E,B$2+ROW()-1),"")</f>
        <v>0</v>
      </c>
      <c r="D20" s="234" t="str">
        <f>IF(ROW()&lt;=B$3,INDEX(FP!F:F,B$2+ROW()-1),"")</f>
        <v>d</v>
      </c>
      <c r="E20" s="234"/>
      <c r="F20" s="234" t="str">
        <f>IF(ROW()&lt;=B$3,INDEX(FP!G:G,B$2+ROW()-1),"")</f>
        <v>026 03</v>
      </c>
      <c r="G20" s="234"/>
      <c r="H20" s="235" t="str">
        <f>IF(ROW()&lt;=B$3,INDEX(FP!C:C,B$2+ROW()-1),"")</f>
        <v>Riapoš Ján</v>
      </c>
      <c r="I20" s="236">
        <f t="shared" si="3"/>
        <v>28730.329999999998</v>
      </c>
      <c r="J20" s="236">
        <f t="shared" si="1"/>
        <v>0</v>
      </c>
      <c r="K20" s="110" t="str">
        <f t="shared" si="2"/>
        <v>d - Riapoš Ján</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d - Sloboda Samuel</v>
      </c>
      <c r="B21" s="235"/>
      <c r="C21" s="240">
        <f>IF(ROW()&lt;=B$3,INDEX(FP!E:E,B$2+ROW()-1),"")</f>
        <v>0</v>
      </c>
      <c r="D21" s="234" t="str">
        <f>IF(ROW()&lt;=B$3,INDEX(FP!F:F,B$2+ROW()-1),"")</f>
        <v>d</v>
      </c>
      <c r="E21" s="234"/>
      <c r="F21" s="234" t="str">
        <f>IF(ROW()&lt;=B$3,INDEX(FP!G:G,B$2+ROW()-1),"")</f>
        <v>026 03</v>
      </c>
      <c r="G21" s="234"/>
      <c r="H21" s="235" t="str">
        <f>IF(ROW()&lt;=B$3,INDEX(FP!C:C,B$2+ROW()-1),"")</f>
        <v>Sloboda Samuel</v>
      </c>
      <c r="I21" s="236">
        <f t="shared" si="3"/>
        <v>5000.0000000000009</v>
      </c>
      <c r="J21" s="236">
        <f t="shared" si="1"/>
        <v>0</v>
      </c>
      <c r="K21" s="110" t="str">
        <f t="shared" si="2"/>
        <v>d - Sloboda Samuel</v>
      </c>
      <c r="L21" s="101">
        <v>99</v>
      </c>
      <c r="M21" s="104" t="str">
        <f>$A20</f>
        <v>d - Riapoš Ján</v>
      </c>
      <c r="N21" s="105">
        <v>99</v>
      </c>
      <c r="O21" s="88"/>
      <c r="P21" s="88"/>
      <c r="Q21" s="88"/>
      <c r="R21" s="88"/>
      <c r="W21" s="88"/>
      <c r="X21" s="88"/>
      <c r="Y21" s="88"/>
    </row>
    <row r="22" spans="1:25" s="6" customFormat="1" ht="10.5" hidden="1" thickBot="1" x14ac:dyDescent="0.25">
      <c r="A22" s="235" t="str">
        <f>IF(ROW()&lt;=B$3,INDEX(FP!F:F,B$2+ROW()-1)&amp;" - "&amp;INDEX(FP!C:C,B$2+ROW()-1),"")</f>
        <v>d - Strehársky Martin</v>
      </c>
      <c r="B22" s="235"/>
      <c r="C22" s="240">
        <f>IF(ROW()&lt;=B$3,INDEX(FP!E:E,B$2+ROW()-1),"")</f>
        <v>0</v>
      </c>
      <c r="D22" s="234" t="str">
        <f>IF(ROW()&lt;=B$3,INDEX(FP!F:F,B$2+ROW()-1),"")</f>
        <v>d</v>
      </c>
      <c r="E22" s="234"/>
      <c r="F22" s="234" t="str">
        <f>IF(ROW()&lt;=B$3,INDEX(FP!G:G,B$2+ROW()-1),"")</f>
        <v>026 03</v>
      </c>
      <c r="G22" s="234"/>
      <c r="H22" s="235" t="str">
        <f>IF(ROW()&lt;=B$3,INDEX(FP!C:C,B$2+ROW()-1),"")</f>
        <v>Strehársky Martin</v>
      </c>
      <c r="I22" s="236">
        <f t="shared" si="3"/>
        <v>7869.04</v>
      </c>
      <c r="J22" s="236">
        <f t="shared" si="1"/>
        <v>0</v>
      </c>
      <c r="K22" s="110" t="str">
        <f t="shared" si="2"/>
        <v>d - Strehársky Martin</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d - Trávníček Boris</v>
      </c>
      <c r="B23" s="235"/>
      <c r="C23" s="240">
        <f>IF(ROW()&lt;=B$3,INDEX(FP!E:E,B$2+ROW()-1),"")</f>
        <v>0</v>
      </c>
      <c r="D23" s="234" t="str">
        <f>IF(ROW()&lt;=B$3,INDEX(FP!F:F,B$2+ROW()-1),"")</f>
        <v>d</v>
      </c>
      <c r="E23" s="234"/>
      <c r="F23" s="234" t="str">
        <f>IF(ROW()&lt;=B$3,INDEX(FP!G:G,B$2+ROW()-1),"")</f>
        <v>026 03</v>
      </c>
      <c r="G23" s="234"/>
      <c r="H23" s="235" t="str">
        <f>IF(ROW()&lt;=B$3,INDEX(FP!C:C,B$2+ROW()-1),"")</f>
        <v>Trávníček Boris</v>
      </c>
      <c r="I23" s="236">
        <f t="shared" si="3"/>
        <v>7085.05</v>
      </c>
      <c r="J23" s="236">
        <f t="shared" si="1"/>
        <v>0</v>
      </c>
      <c r="K23" s="110" t="str">
        <f t="shared" si="2"/>
        <v>d - Trávníček Boris</v>
      </c>
      <c r="L23" s="101">
        <v>99</v>
      </c>
      <c r="M23" s="94" t="str">
        <f>$A22</f>
        <v>d - Strehársky Martin</v>
      </c>
      <c r="N23" s="94">
        <v>99</v>
      </c>
      <c r="O23" s="88"/>
      <c r="P23" s="88"/>
      <c r="Q23" s="88"/>
      <c r="R23" s="88"/>
      <c r="S23" s="88"/>
      <c r="T23" s="88"/>
      <c r="Y23" s="88"/>
    </row>
    <row r="24" spans="1:25" s="6" customFormat="1" ht="10.5" hidden="1" thickBot="1" x14ac:dyDescent="0.25">
      <c r="A24" s="235" t="str">
        <f>IF(ROW()&lt;=B$3,INDEX(FP!F:F,B$2+ROW()-1)&amp;" - "&amp;INDEX(FP!C:C,B$2+ROW()-1),"")</f>
        <v>d - Vladovičová Lucia</v>
      </c>
      <c r="B24" s="235"/>
      <c r="C24" s="240">
        <f>IF(ROW()&lt;=B$3,INDEX(FP!E:E,B$2+ROW()-1),"")</f>
        <v>0</v>
      </c>
      <c r="D24" s="234" t="str">
        <f>IF(ROW()&lt;=B$3,INDEX(FP!F:F,B$2+ROW()-1),"")</f>
        <v>d</v>
      </c>
      <c r="E24" s="234"/>
      <c r="F24" s="234" t="str">
        <f>IF(ROW()&lt;=B$3,INDEX(FP!G:G,B$2+ROW()-1),"")</f>
        <v>026 03</v>
      </c>
      <c r="G24" s="234"/>
      <c r="H24" s="235" t="str">
        <f>IF(ROW()&lt;=B$3,INDEX(FP!C:C,B$2+ROW()-1),"")</f>
        <v>Vladovičová Lucia</v>
      </c>
      <c r="I24" s="236">
        <f t="shared" si="3"/>
        <v>5300</v>
      </c>
      <c r="J24" s="236">
        <f t="shared" si="1"/>
        <v>0</v>
      </c>
      <c r="K24" s="110" t="str">
        <f t="shared" si="2"/>
        <v>d - Vladovičová Lucia</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d - Vozárová Kristína</v>
      </c>
      <c r="B25" s="235"/>
      <c r="C25" s="240">
        <f>IF(ROW()&lt;=B$3,INDEX(FP!E:E,B$2+ROW()-1),"")</f>
        <v>0</v>
      </c>
      <c r="D25" s="234" t="str">
        <f>IF(ROW()&lt;=B$3,INDEX(FP!F:F,B$2+ROW()-1),"")</f>
        <v>d</v>
      </c>
      <c r="E25" s="234"/>
      <c r="F25" s="234" t="str">
        <f>IF(ROW()&lt;=B$3,INDEX(FP!G:G,B$2+ROW()-1),"")</f>
        <v>026 03</v>
      </c>
      <c r="G25" s="234"/>
      <c r="H25" s="235" t="str">
        <f>IF(ROW()&lt;=B$3,INDEX(FP!C:C,B$2+ROW()-1),"")</f>
        <v>Vozárová Kristína</v>
      </c>
      <c r="I25" s="236">
        <f t="shared" si="3"/>
        <v>4228.3899999999994</v>
      </c>
      <c r="J25" s="236">
        <f t="shared" si="1"/>
        <v>0</v>
      </c>
      <c r="K25" s="110" t="str">
        <f t="shared" si="2"/>
        <v>d - Vozárová Kristína</v>
      </c>
      <c r="L25" s="101">
        <v>99</v>
      </c>
      <c r="M25" s="104" t="str">
        <f>$A24</f>
        <v>d - Vladovičová Lucia</v>
      </c>
      <c r="N25" s="105">
        <v>99</v>
      </c>
      <c r="O25" s="88"/>
      <c r="P25" s="88"/>
      <c r="U25" s="88"/>
      <c r="V25" s="88"/>
      <c r="W25" s="88"/>
      <c r="X25" s="88"/>
      <c r="Y25" s="88"/>
    </row>
    <row r="26" spans="1:25" s="6" customFormat="1" ht="10.5" hidden="1" thickBot="1" x14ac:dyDescent="0.25">
      <c r="A26" s="235" t="str">
        <f>IF(ROW()&lt;=B$3,INDEX(FP!F:F,B$2+ROW()-1)&amp;" - "&amp;INDEX(FP!C:C,B$2+ROW()-1),"")</f>
        <v>m - Slovakia open wheelchair tennis</v>
      </c>
      <c r="B26" s="235"/>
      <c r="C26" s="240">
        <f>IF(ROW()&lt;=B$3,INDEX(FP!E:E,B$2+ROW()-1),"")</f>
        <v>0</v>
      </c>
      <c r="D26" s="234" t="str">
        <f>IF(ROW()&lt;=B$3,INDEX(FP!F:F,B$2+ROW()-1),"")</f>
        <v>m</v>
      </c>
      <c r="E26" s="234"/>
      <c r="F26" s="234" t="str">
        <f>IF(ROW()&lt;=B$3,INDEX(FP!G:G,B$2+ROW()-1),"")</f>
        <v>026 03</v>
      </c>
      <c r="G26" s="234"/>
      <c r="H26" s="235" t="str">
        <f>IF(ROW()&lt;=B$3,INDEX(FP!C:C,B$2+ROW()-1),"")</f>
        <v>Slovakia open wheelchair tennis</v>
      </c>
      <c r="I26" s="236">
        <f t="shared" si="3"/>
        <v>0</v>
      </c>
      <c r="J26" s="236">
        <f t="shared" si="1"/>
        <v>0</v>
      </c>
      <c r="K26" s="110" t="str">
        <f t="shared" si="2"/>
        <v>m - Slovakia open wheelchair tennis</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m - Slovakia open wheelchair tennis</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2271</v>
      </c>
      <c r="J100" s="363"/>
      <c r="K100" s="89"/>
    </row>
    <row r="101" spans="1:25" ht="15.5" x14ac:dyDescent="0.35">
      <c r="A101" s="361"/>
      <c r="B101" s="361"/>
      <c r="C101" s="361"/>
      <c r="D101" s="361"/>
      <c r="E101" s="361"/>
      <c r="F101" s="361"/>
      <c r="G101" s="361"/>
      <c r="H101" s="361"/>
      <c r="I101" s="362">
        <v>45887</v>
      </c>
      <c r="J101" s="362"/>
    </row>
    <row r="102" spans="1:25" ht="14" x14ac:dyDescent="0.3">
      <c r="A102" s="249" t="s">
        <v>399</v>
      </c>
      <c r="B102" s="250">
        <v>120</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2293</v>
      </c>
      <c r="B107" s="14" t="s">
        <v>2294</v>
      </c>
      <c r="C107" s="14" t="s">
        <v>2295</v>
      </c>
      <c r="D107" s="16" t="s">
        <v>2296</v>
      </c>
      <c r="E107" s="16"/>
      <c r="F107" s="14" t="s">
        <v>2297</v>
      </c>
      <c r="G107" s="14" t="s">
        <v>2298</v>
      </c>
      <c r="H107" s="14" t="s">
        <v>2299</v>
      </c>
      <c r="I107" s="15">
        <v>0</v>
      </c>
      <c r="J107" s="77"/>
      <c r="K107" s="92"/>
    </row>
    <row r="108" spans="1:25" ht="20" x14ac:dyDescent="0.25">
      <c r="A108" s="14" t="s">
        <v>2293</v>
      </c>
      <c r="B108" s="14" t="s">
        <v>2294</v>
      </c>
      <c r="C108" s="14" t="s">
        <v>2295</v>
      </c>
      <c r="D108" s="16" t="s">
        <v>2296</v>
      </c>
      <c r="E108" s="16"/>
      <c r="F108" s="14" t="s">
        <v>2297</v>
      </c>
      <c r="G108" s="14" t="s">
        <v>2298</v>
      </c>
      <c r="H108" s="14" t="s">
        <v>2299</v>
      </c>
      <c r="I108" s="15">
        <v>71.03</v>
      </c>
      <c r="J108" s="77"/>
      <c r="K108" s="92"/>
    </row>
    <row r="109" spans="1:25" ht="20" x14ac:dyDescent="0.25">
      <c r="A109" s="14" t="s">
        <v>2293</v>
      </c>
      <c r="B109" s="14" t="s">
        <v>2300</v>
      </c>
      <c r="C109" s="14" t="s">
        <v>2301</v>
      </c>
      <c r="D109" s="16" t="s">
        <v>2302</v>
      </c>
      <c r="E109" s="16"/>
      <c r="F109" s="14" t="s">
        <v>2303</v>
      </c>
      <c r="G109" s="14" t="s">
        <v>2304</v>
      </c>
      <c r="H109" s="14" t="s">
        <v>2305</v>
      </c>
      <c r="I109" s="15">
        <v>0</v>
      </c>
      <c r="J109" s="77"/>
      <c r="K109" s="92"/>
    </row>
    <row r="110" spans="1:25" ht="20" x14ac:dyDescent="0.25">
      <c r="A110" s="14" t="s">
        <v>2293</v>
      </c>
      <c r="B110" s="14" t="s">
        <v>2300</v>
      </c>
      <c r="C110" s="14" t="s">
        <v>2301</v>
      </c>
      <c r="D110" s="16" t="s">
        <v>2302</v>
      </c>
      <c r="E110" s="16"/>
      <c r="F110" s="14" t="s">
        <v>2306</v>
      </c>
      <c r="G110" s="14" t="s">
        <v>2304</v>
      </c>
      <c r="H110" s="14" t="s">
        <v>2305</v>
      </c>
      <c r="I110" s="15">
        <v>4.8</v>
      </c>
      <c r="J110" s="77"/>
      <c r="K110" s="92"/>
    </row>
    <row r="111" spans="1:25" ht="20" x14ac:dyDescent="0.25">
      <c r="A111" s="14" t="s">
        <v>3752</v>
      </c>
      <c r="B111" s="14" t="s">
        <v>2307</v>
      </c>
      <c r="C111" s="14" t="s">
        <v>2308</v>
      </c>
      <c r="D111" s="16" t="s">
        <v>2309</v>
      </c>
      <c r="E111" s="16"/>
      <c r="F111" s="14" t="s">
        <v>2310</v>
      </c>
      <c r="G111" s="14" t="s">
        <v>2311</v>
      </c>
      <c r="H111" s="14" t="s">
        <v>2312</v>
      </c>
      <c r="I111" s="15">
        <v>0</v>
      </c>
      <c r="J111" s="77"/>
      <c r="K111" s="92"/>
    </row>
    <row r="112" spans="1:25" ht="20" x14ac:dyDescent="0.25">
      <c r="A112" s="14" t="s">
        <v>3752</v>
      </c>
      <c r="B112" s="14" t="s">
        <v>2307</v>
      </c>
      <c r="C112" s="14" t="s">
        <v>2308</v>
      </c>
      <c r="D112" s="16" t="s">
        <v>2309</v>
      </c>
      <c r="E112" s="16"/>
      <c r="F112" s="14" t="s">
        <v>2313</v>
      </c>
      <c r="G112" s="14" t="s">
        <v>2311</v>
      </c>
      <c r="H112" s="14" t="s">
        <v>2312</v>
      </c>
      <c r="I112" s="15">
        <v>2204.36</v>
      </c>
      <c r="J112" s="77"/>
      <c r="K112" s="92"/>
    </row>
    <row r="113" spans="1:11" ht="20" x14ac:dyDescent="0.25">
      <c r="A113" s="14" t="s">
        <v>2293</v>
      </c>
      <c r="B113" s="14" t="s">
        <v>2314</v>
      </c>
      <c r="C113" s="14" t="s">
        <v>2315</v>
      </c>
      <c r="D113" s="16" t="s">
        <v>2316</v>
      </c>
      <c r="E113" s="16"/>
      <c r="F113" s="14" t="s">
        <v>2317</v>
      </c>
      <c r="G113" s="14" t="s">
        <v>2318</v>
      </c>
      <c r="H113" s="14" t="s">
        <v>2319</v>
      </c>
      <c r="I113" s="15">
        <v>0</v>
      </c>
      <c r="J113" s="77"/>
      <c r="K113" s="92"/>
    </row>
    <row r="114" spans="1:11" ht="20" x14ac:dyDescent="0.25">
      <c r="A114" s="14" t="s">
        <v>2293</v>
      </c>
      <c r="B114" s="14" t="s">
        <v>2314</v>
      </c>
      <c r="C114" s="14" t="s">
        <v>2315</v>
      </c>
      <c r="D114" s="16" t="s">
        <v>2316</v>
      </c>
      <c r="E114" s="16"/>
      <c r="F114" s="14" t="s">
        <v>2320</v>
      </c>
      <c r="G114" s="14" t="s">
        <v>2318</v>
      </c>
      <c r="H114" s="14" t="s">
        <v>2319</v>
      </c>
      <c r="I114" s="15">
        <v>533.82000000000005</v>
      </c>
      <c r="J114" s="77"/>
      <c r="K114" s="92"/>
    </row>
    <row r="115" spans="1:11" ht="20" x14ac:dyDescent="0.25">
      <c r="A115" s="14" t="s">
        <v>2293</v>
      </c>
      <c r="B115" s="14" t="s">
        <v>2321</v>
      </c>
      <c r="C115" s="14" t="s">
        <v>2322</v>
      </c>
      <c r="D115" s="16" t="s">
        <v>2316</v>
      </c>
      <c r="E115" s="16"/>
      <c r="F115" s="14" t="s">
        <v>2323</v>
      </c>
      <c r="G115" s="14" t="s">
        <v>2318</v>
      </c>
      <c r="H115" s="14" t="s">
        <v>2319</v>
      </c>
      <c r="I115" s="15">
        <v>0</v>
      </c>
      <c r="J115" s="77"/>
      <c r="K115" s="92"/>
    </row>
    <row r="116" spans="1:11" ht="20" x14ac:dyDescent="0.25">
      <c r="A116" s="14" t="s">
        <v>2293</v>
      </c>
      <c r="B116" s="14" t="s">
        <v>2321</v>
      </c>
      <c r="C116" s="14" t="s">
        <v>2322</v>
      </c>
      <c r="D116" s="16" t="s">
        <v>2316</v>
      </c>
      <c r="E116" s="16"/>
      <c r="F116" s="14" t="s">
        <v>2323</v>
      </c>
      <c r="G116" s="14" t="s">
        <v>2318</v>
      </c>
      <c r="H116" s="14" t="s">
        <v>2319</v>
      </c>
      <c r="I116" s="15">
        <v>1291.8800000000001</v>
      </c>
      <c r="J116" s="77"/>
      <c r="K116" s="92"/>
    </row>
    <row r="117" spans="1:11" ht="20" x14ac:dyDescent="0.25">
      <c r="A117" s="14" t="s">
        <v>2293</v>
      </c>
      <c r="B117" s="14" t="s">
        <v>2324</v>
      </c>
      <c r="C117" s="14" t="s">
        <v>2325</v>
      </c>
      <c r="D117" s="16" t="s">
        <v>2316</v>
      </c>
      <c r="E117" s="16"/>
      <c r="F117" s="14" t="s">
        <v>2326</v>
      </c>
      <c r="G117" s="14" t="s">
        <v>2327</v>
      </c>
      <c r="H117" s="14" t="s">
        <v>2328</v>
      </c>
      <c r="I117" s="15">
        <v>0</v>
      </c>
      <c r="J117" s="77"/>
      <c r="K117" s="92"/>
    </row>
    <row r="118" spans="1:11" ht="20" x14ac:dyDescent="0.25">
      <c r="A118" s="14" t="s">
        <v>2293</v>
      </c>
      <c r="B118" s="14" t="s">
        <v>2324</v>
      </c>
      <c r="C118" s="14" t="s">
        <v>2325</v>
      </c>
      <c r="D118" s="16" t="s">
        <v>2316</v>
      </c>
      <c r="E118" s="16"/>
      <c r="F118" s="14" t="s">
        <v>2326</v>
      </c>
      <c r="G118" s="14" t="s">
        <v>2327</v>
      </c>
      <c r="H118" s="14" t="s">
        <v>2328</v>
      </c>
      <c r="I118" s="15">
        <v>686.34</v>
      </c>
      <c r="J118" s="77"/>
      <c r="K118" s="92"/>
    </row>
    <row r="119" spans="1:11" ht="20" x14ac:dyDescent="0.25">
      <c r="A119" s="14" t="s">
        <v>2293</v>
      </c>
      <c r="B119" s="14" t="s">
        <v>2329</v>
      </c>
      <c r="C119" s="14" t="s">
        <v>2330</v>
      </c>
      <c r="D119" s="16" t="s">
        <v>2316</v>
      </c>
      <c r="E119" s="16"/>
      <c r="F119" s="14" t="s">
        <v>2331</v>
      </c>
      <c r="G119" s="14" t="s">
        <v>2332</v>
      </c>
      <c r="H119" s="14" t="s">
        <v>2333</v>
      </c>
      <c r="I119" s="15">
        <v>0</v>
      </c>
      <c r="J119" s="77"/>
      <c r="K119" s="92"/>
    </row>
    <row r="120" spans="1:11" ht="20" x14ac:dyDescent="0.25">
      <c r="A120" s="14" t="s">
        <v>2293</v>
      </c>
      <c r="B120" s="14" t="s">
        <v>2329</v>
      </c>
      <c r="C120" s="14" t="s">
        <v>2330</v>
      </c>
      <c r="D120" s="16" t="s">
        <v>2316</v>
      </c>
      <c r="E120" s="16"/>
      <c r="F120" s="14" t="s">
        <v>2331</v>
      </c>
      <c r="G120" s="14" t="s">
        <v>2332</v>
      </c>
      <c r="H120" s="14" t="s">
        <v>2333</v>
      </c>
      <c r="I120" s="15">
        <v>168</v>
      </c>
      <c r="J120" s="77"/>
      <c r="K120" s="92"/>
    </row>
    <row r="121" spans="1:11" ht="20" x14ac:dyDescent="0.25">
      <c r="A121" s="14" t="s">
        <v>2293</v>
      </c>
      <c r="B121" s="14" t="s">
        <v>2334</v>
      </c>
      <c r="C121" s="14" t="s">
        <v>2335</v>
      </c>
      <c r="D121" s="16" t="s">
        <v>2316</v>
      </c>
      <c r="E121" s="16"/>
      <c r="F121" s="14" t="s">
        <v>2336</v>
      </c>
      <c r="G121" s="14" t="s">
        <v>2337</v>
      </c>
      <c r="H121" s="14" t="s">
        <v>2338</v>
      </c>
      <c r="I121" s="15">
        <v>0</v>
      </c>
      <c r="J121" s="77"/>
      <c r="K121" s="92"/>
    </row>
    <row r="122" spans="1:11" ht="20" x14ac:dyDescent="0.25">
      <c r="A122" s="14" t="s">
        <v>2293</v>
      </c>
      <c r="B122" s="14" t="s">
        <v>2334</v>
      </c>
      <c r="C122" s="14" t="s">
        <v>2335</v>
      </c>
      <c r="D122" s="16" t="s">
        <v>2316</v>
      </c>
      <c r="E122" s="16"/>
      <c r="F122" s="14" t="s">
        <v>2336</v>
      </c>
      <c r="G122" s="14" t="s">
        <v>2337</v>
      </c>
      <c r="H122" s="14" t="s">
        <v>2338</v>
      </c>
      <c r="I122" s="15">
        <v>799</v>
      </c>
      <c r="J122" s="77"/>
      <c r="K122" s="92"/>
    </row>
    <row r="123" spans="1:11" ht="20" x14ac:dyDescent="0.25">
      <c r="A123" s="14" t="s">
        <v>2293</v>
      </c>
      <c r="B123" s="14" t="s">
        <v>2339</v>
      </c>
      <c r="C123" s="14" t="s">
        <v>2340</v>
      </c>
      <c r="D123" s="16" t="s">
        <v>2316</v>
      </c>
      <c r="E123" s="16"/>
      <c r="F123" s="14" t="s">
        <v>2341</v>
      </c>
      <c r="G123" s="14" t="s">
        <v>2342</v>
      </c>
      <c r="H123" s="14" t="s">
        <v>2343</v>
      </c>
      <c r="I123" s="15">
        <v>0</v>
      </c>
      <c r="J123" s="77"/>
      <c r="K123" s="92"/>
    </row>
    <row r="124" spans="1:11" ht="20" x14ac:dyDescent="0.25">
      <c r="A124" s="14" t="s">
        <v>2293</v>
      </c>
      <c r="B124" s="14" t="s">
        <v>2339</v>
      </c>
      <c r="C124" s="14" t="s">
        <v>2340</v>
      </c>
      <c r="D124" s="16" t="s">
        <v>2316</v>
      </c>
      <c r="E124" s="16"/>
      <c r="F124" s="14" t="s">
        <v>2344</v>
      </c>
      <c r="G124" s="14" t="s">
        <v>2342</v>
      </c>
      <c r="H124" s="14" t="s">
        <v>2343</v>
      </c>
      <c r="I124" s="15">
        <v>153.75</v>
      </c>
      <c r="J124" s="77"/>
      <c r="K124" s="92"/>
    </row>
    <row r="125" spans="1:11" ht="20" x14ac:dyDescent="0.25">
      <c r="A125" s="14" t="s">
        <v>2293</v>
      </c>
      <c r="B125" s="14" t="s">
        <v>2345</v>
      </c>
      <c r="C125" s="14" t="s">
        <v>2346</v>
      </c>
      <c r="D125" s="16" t="s">
        <v>2316</v>
      </c>
      <c r="E125" s="16"/>
      <c r="F125" s="14" t="s">
        <v>2347</v>
      </c>
      <c r="G125" s="14" t="s">
        <v>2348</v>
      </c>
      <c r="H125" s="14" t="s">
        <v>2349</v>
      </c>
      <c r="I125" s="15">
        <v>0</v>
      </c>
      <c r="J125" s="77"/>
      <c r="K125" s="92"/>
    </row>
    <row r="126" spans="1:11" ht="20" x14ac:dyDescent="0.25">
      <c r="A126" s="14" t="s">
        <v>2293</v>
      </c>
      <c r="B126" s="14" t="s">
        <v>2345</v>
      </c>
      <c r="C126" s="14" t="s">
        <v>2346</v>
      </c>
      <c r="D126" s="16" t="s">
        <v>2316</v>
      </c>
      <c r="E126" s="16"/>
      <c r="F126" s="14" t="s">
        <v>2347</v>
      </c>
      <c r="G126" s="14" t="s">
        <v>2348</v>
      </c>
      <c r="H126" s="14" t="s">
        <v>2349</v>
      </c>
      <c r="I126" s="15">
        <v>773.84</v>
      </c>
      <c r="J126" s="77"/>
      <c r="K126" s="92"/>
    </row>
    <row r="127" spans="1:11" ht="20" x14ac:dyDescent="0.25">
      <c r="A127" s="14" t="s">
        <v>2293</v>
      </c>
      <c r="B127" s="14" t="s">
        <v>2350</v>
      </c>
      <c r="C127" s="14" t="s">
        <v>2351</v>
      </c>
      <c r="D127" s="16" t="s">
        <v>2316</v>
      </c>
      <c r="E127" s="16"/>
      <c r="F127" s="14" t="s">
        <v>2352</v>
      </c>
      <c r="G127" s="14" t="s">
        <v>2353</v>
      </c>
      <c r="H127" s="14" t="s">
        <v>2354</v>
      </c>
      <c r="I127" s="15">
        <v>0</v>
      </c>
      <c r="J127" s="77"/>
      <c r="K127" s="92"/>
    </row>
    <row r="128" spans="1:11" ht="20" x14ac:dyDescent="0.25">
      <c r="A128" s="14" t="s">
        <v>2293</v>
      </c>
      <c r="B128" s="14" t="s">
        <v>2350</v>
      </c>
      <c r="C128" s="14" t="s">
        <v>2351</v>
      </c>
      <c r="D128" s="16" t="s">
        <v>2316</v>
      </c>
      <c r="E128" s="16"/>
      <c r="F128" s="14" t="s">
        <v>2352</v>
      </c>
      <c r="G128" s="14" t="s">
        <v>2353</v>
      </c>
      <c r="H128" s="14" t="s">
        <v>2354</v>
      </c>
      <c r="I128" s="15">
        <v>984</v>
      </c>
      <c r="J128" s="77"/>
      <c r="K128" s="92"/>
    </row>
    <row r="129" spans="1:11" ht="20" x14ac:dyDescent="0.25">
      <c r="A129" s="14" t="s">
        <v>2293</v>
      </c>
      <c r="B129" s="14" t="s">
        <v>2355</v>
      </c>
      <c r="C129" s="14" t="s">
        <v>2356</v>
      </c>
      <c r="D129" s="16" t="s">
        <v>2316</v>
      </c>
      <c r="E129" s="16"/>
      <c r="F129" s="14" t="s">
        <v>2357</v>
      </c>
      <c r="G129" s="14" t="s">
        <v>2358</v>
      </c>
      <c r="H129" s="14" t="s">
        <v>2359</v>
      </c>
      <c r="I129" s="15">
        <v>0</v>
      </c>
      <c r="J129" s="77"/>
      <c r="K129" s="92"/>
    </row>
    <row r="130" spans="1:11" ht="20" x14ac:dyDescent="0.25">
      <c r="A130" s="14" t="s">
        <v>2293</v>
      </c>
      <c r="B130" s="14" t="s">
        <v>2355</v>
      </c>
      <c r="C130" s="14" t="s">
        <v>2356</v>
      </c>
      <c r="D130" s="16" t="s">
        <v>2316</v>
      </c>
      <c r="E130" s="16"/>
      <c r="F130" s="14" t="s">
        <v>2357</v>
      </c>
      <c r="G130" s="14" t="s">
        <v>2358</v>
      </c>
      <c r="H130" s="14" t="s">
        <v>2359</v>
      </c>
      <c r="I130" s="15">
        <v>880</v>
      </c>
      <c r="J130" s="77"/>
      <c r="K130" s="92"/>
    </row>
    <row r="131" spans="1:11" ht="20" x14ac:dyDescent="0.25">
      <c r="A131" s="14" t="s">
        <v>3773</v>
      </c>
      <c r="B131" s="14" t="s">
        <v>2355</v>
      </c>
      <c r="C131" s="14" t="s">
        <v>2356</v>
      </c>
      <c r="D131" s="16" t="s">
        <v>2316</v>
      </c>
      <c r="E131" s="16"/>
      <c r="F131" s="14" t="s">
        <v>2357</v>
      </c>
      <c r="G131" s="14" t="s">
        <v>2358</v>
      </c>
      <c r="H131" s="14" t="s">
        <v>2359</v>
      </c>
      <c r="I131" s="15">
        <v>880</v>
      </c>
      <c r="J131" s="77"/>
      <c r="K131" s="92"/>
    </row>
    <row r="132" spans="1:11" ht="20" x14ac:dyDescent="0.25">
      <c r="A132" s="14" t="s">
        <v>2293</v>
      </c>
      <c r="B132" s="14" t="s">
        <v>2360</v>
      </c>
      <c r="C132" s="14" t="s">
        <v>2361</v>
      </c>
      <c r="D132" s="16" t="s">
        <v>2316</v>
      </c>
      <c r="E132" s="16"/>
      <c r="F132" s="14" t="s">
        <v>2362</v>
      </c>
      <c r="G132" s="14" t="s">
        <v>2363</v>
      </c>
      <c r="H132" s="14" t="s">
        <v>2364</v>
      </c>
      <c r="I132" s="15">
        <v>0</v>
      </c>
      <c r="J132" s="77"/>
      <c r="K132" s="92"/>
    </row>
    <row r="133" spans="1:11" ht="20" x14ac:dyDescent="0.25">
      <c r="A133" s="14" t="s">
        <v>2293</v>
      </c>
      <c r="B133" s="14" t="s">
        <v>2360</v>
      </c>
      <c r="C133" s="14" t="s">
        <v>2361</v>
      </c>
      <c r="D133" s="16" t="s">
        <v>2316</v>
      </c>
      <c r="E133" s="16"/>
      <c r="F133" s="14" t="s">
        <v>2362</v>
      </c>
      <c r="G133" s="14" t="s">
        <v>2363</v>
      </c>
      <c r="H133" s="14" t="s">
        <v>2364</v>
      </c>
      <c r="I133" s="15">
        <v>752.56</v>
      </c>
      <c r="J133" s="77"/>
      <c r="K133" s="92"/>
    </row>
    <row r="134" spans="1:11" ht="20" x14ac:dyDescent="0.25">
      <c r="A134" s="14" t="s">
        <v>2293</v>
      </c>
      <c r="B134" s="14" t="s">
        <v>2365</v>
      </c>
      <c r="C134" s="14" t="s">
        <v>2366</v>
      </c>
      <c r="D134" s="16" t="s">
        <v>2316</v>
      </c>
      <c r="E134" s="16"/>
      <c r="F134" s="14" t="s">
        <v>2367</v>
      </c>
      <c r="G134" s="14"/>
      <c r="H134" s="14" t="s">
        <v>2368</v>
      </c>
      <c r="I134" s="15">
        <v>0</v>
      </c>
      <c r="J134" s="77"/>
      <c r="K134" s="92"/>
    </row>
    <row r="135" spans="1:11" ht="20" x14ac:dyDescent="0.25">
      <c r="A135" s="14" t="s">
        <v>2293</v>
      </c>
      <c r="B135" s="14" t="s">
        <v>2365</v>
      </c>
      <c r="C135" s="14" t="s">
        <v>2366</v>
      </c>
      <c r="D135" s="16" t="s">
        <v>2316</v>
      </c>
      <c r="E135" s="16"/>
      <c r="F135" s="14" t="s">
        <v>2367</v>
      </c>
      <c r="G135" s="14"/>
      <c r="H135" s="14" t="s">
        <v>2368</v>
      </c>
      <c r="I135" s="15">
        <v>1820</v>
      </c>
      <c r="J135" s="77"/>
      <c r="K135" s="92"/>
    </row>
    <row r="136" spans="1:11" ht="20" x14ac:dyDescent="0.25">
      <c r="A136" s="14" t="s">
        <v>2293</v>
      </c>
      <c r="B136" s="14" t="s">
        <v>2369</v>
      </c>
      <c r="C136" s="14" t="s">
        <v>2370</v>
      </c>
      <c r="D136" s="16" t="s">
        <v>2316</v>
      </c>
      <c r="E136" s="16"/>
      <c r="F136" s="14" t="s">
        <v>2371</v>
      </c>
      <c r="G136" s="14"/>
      <c r="H136" s="14" t="s">
        <v>2372</v>
      </c>
      <c r="I136" s="15">
        <v>0</v>
      </c>
      <c r="J136" s="77"/>
      <c r="K136" s="92"/>
    </row>
    <row r="137" spans="1:11" ht="20" x14ac:dyDescent="0.25">
      <c r="A137" s="14" t="s">
        <v>2293</v>
      </c>
      <c r="B137" s="14" t="s">
        <v>2369</v>
      </c>
      <c r="C137" s="14" t="s">
        <v>2370</v>
      </c>
      <c r="D137" s="16" t="s">
        <v>2316</v>
      </c>
      <c r="E137" s="16"/>
      <c r="F137" s="14" t="s">
        <v>2371</v>
      </c>
      <c r="G137" s="14"/>
      <c r="H137" s="14" t="s">
        <v>2372</v>
      </c>
      <c r="I137" s="15">
        <v>850</v>
      </c>
      <c r="J137" s="77"/>
      <c r="K137" s="92"/>
    </row>
    <row r="138" spans="1:11" ht="20" x14ac:dyDescent="0.25">
      <c r="A138" s="14" t="s">
        <v>2293</v>
      </c>
      <c r="B138" s="14" t="s">
        <v>2373</v>
      </c>
      <c r="C138" s="14" t="s">
        <v>2374</v>
      </c>
      <c r="D138" s="16" t="s">
        <v>2316</v>
      </c>
      <c r="E138" s="16"/>
      <c r="F138" s="14" t="s">
        <v>2375</v>
      </c>
      <c r="G138" s="14" t="s">
        <v>751</v>
      </c>
      <c r="H138" s="14" t="s">
        <v>752</v>
      </c>
      <c r="I138" s="15">
        <v>0</v>
      </c>
      <c r="J138" s="77"/>
      <c r="K138" s="92"/>
    </row>
    <row r="139" spans="1:11" ht="20" x14ac:dyDescent="0.25">
      <c r="A139" s="14" t="s">
        <v>2293</v>
      </c>
      <c r="B139" s="14" t="s">
        <v>2373</v>
      </c>
      <c r="C139" s="14" t="s">
        <v>2374</v>
      </c>
      <c r="D139" s="16" t="s">
        <v>2316</v>
      </c>
      <c r="E139" s="16"/>
      <c r="F139" s="14" t="s">
        <v>2375</v>
      </c>
      <c r="G139" s="14" t="s">
        <v>751</v>
      </c>
      <c r="H139" s="14" t="s">
        <v>752</v>
      </c>
      <c r="I139" s="15">
        <v>681.42</v>
      </c>
      <c r="J139" s="77"/>
      <c r="K139" s="92"/>
    </row>
    <row r="140" spans="1:11" ht="30" x14ac:dyDescent="0.25">
      <c r="A140" s="14" t="s">
        <v>3753</v>
      </c>
      <c r="B140" s="14" t="s">
        <v>2376</v>
      </c>
      <c r="C140" s="14" t="s">
        <v>2377</v>
      </c>
      <c r="D140" s="16" t="s">
        <v>2378</v>
      </c>
      <c r="E140" s="16"/>
      <c r="F140" s="14" t="s">
        <v>2379</v>
      </c>
      <c r="G140" s="14"/>
      <c r="H140" s="14" t="s">
        <v>2380</v>
      </c>
      <c r="I140" s="15">
        <v>0</v>
      </c>
      <c r="J140" s="77"/>
      <c r="K140" s="92"/>
    </row>
    <row r="141" spans="1:11" ht="20" x14ac:dyDescent="0.25">
      <c r="A141" s="14" t="s">
        <v>3753</v>
      </c>
      <c r="B141" s="14" t="s">
        <v>2376</v>
      </c>
      <c r="C141" s="14" t="s">
        <v>2377</v>
      </c>
      <c r="D141" s="16" t="s">
        <v>2378</v>
      </c>
      <c r="E141" s="16"/>
      <c r="F141" s="14" t="s">
        <v>2381</v>
      </c>
      <c r="G141" s="14"/>
      <c r="H141" s="14" t="s">
        <v>2380</v>
      </c>
      <c r="I141" s="15">
        <v>942</v>
      </c>
      <c r="J141" s="77"/>
      <c r="K141" s="92"/>
    </row>
    <row r="142" spans="1:11" ht="20" x14ac:dyDescent="0.25">
      <c r="A142" s="14" t="s">
        <v>3754</v>
      </c>
      <c r="B142" s="14" t="s">
        <v>2376</v>
      </c>
      <c r="C142" s="14" t="s">
        <v>2377</v>
      </c>
      <c r="D142" s="16" t="s">
        <v>2378</v>
      </c>
      <c r="E142" s="16"/>
      <c r="F142" s="14" t="s">
        <v>2381</v>
      </c>
      <c r="G142" s="14"/>
      <c r="H142" s="14" t="s">
        <v>2380</v>
      </c>
      <c r="I142" s="15">
        <v>942</v>
      </c>
      <c r="J142" s="77"/>
      <c r="K142" s="92"/>
    </row>
    <row r="143" spans="1:11" ht="20" x14ac:dyDescent="0.25">
      <c r="A143" s="14" t="s">
        <v>3755</v>
      </c>
      <c r="B143" s="14" t="s">
        <v>2376</v>
      </c>
      <c r="C143" s="14" t="s">
        <v>2377</v>
      </c>
      <c r="D143" s="16" t="s">
        <v>2378</v>
      </c>
      <c r="E143" s="16"/>
      <c r="F143" s="14" t="s">
        <v>2381</v>
      </c>
      <c r="G143" s="14"/>
      <c r="H143" s="14" t="s">
        <v>2380</v>
      </c>
      <c r="I143" s="15">
        <v>942</v>
      </c>
      <c r="J143" s="77"/>
      <c r="K143" s="92"/>
    </row>
    <row r="144" spans="1:11" ht="20" x14ac:dyDescent="0.25">
      <c r="A144" s="14" t="s">
        <v>3756</v>
      </c>
      <c r="B144" s="14" t="s">
        <v>2376</v>
      </c>
      <c r="C144" s="14" t="s">
        <v>2377</v>
      </c>
      <c r="D144" s="16" t="s">
        <v>2378</v>
      </c>
      <c r="E144" s="16"/>
      <c r="F144" s="14" t="s">
        <v>2381</v>
      </c>
      <c r="G144" s="14"/>
      <c r="H144" s="14" t="s">
        <v>2380</v>
      </c>
      <c r="I144" s="15">
        <v>942</v>
      </c>
      <c r="J144" s="77"/>
      <c r="K144" s="92"/>
    </row>
    <row r="145" spans="1:11" ht="20" x14ac:dyDescent="0.25">
      <c r="A145" s="14" t="s">
        <v>3757</v>
      </c>
      <c r="B145" s="14" t="s">
        <v>2376</v>
      </c>
      <c r="C145" s="14" t="s">
        <v>2377</v>
      </c>
      <c r="D145" s="16" t="s">
        <v>2378</v>
      </c>
      <c r="E145" s="16"/>
      <c r="F145" s="14" t="s">
        <v>2381</v>
      </c>
      <c r="G145" s="14"/>
      <c r="H145" s="14" t="s">
        <v>2380</v>
      </c>
      <c r="I145" s="15">
        <v>942</v>
      </c>
      <c r="J145" s="77"/>
      <c r="K145" s="92"/>
    </row>
    <row r="146" spans="1:11" ht="20" x14ac:dyDescent="0.25">
      <c r="A146" s="14" t="s">
        <v>2293</v>
      </c>
      <c r="B146" s="14" t="s">
        <v>2382</v>
      </c>
      <c r="C146" s="14" t="s">
        <v>2383</v>
      </c>
      <c r="D146" s="16" t="s">
        <v>2384</v>
      </c>
      <c r="E146" s="16"/>
      <c r="F146" s="14" t="s">
        <v>2385</v>
      </c>
      <c r="G146" s="14" t="s">
        <v>2386</v>
      </c>
      <c r="H146" s="14" t="s">
        <v>2387</v>
      </c>
      <c r="I146" s="15">
        <v>0</v>
      </c>
      <c r="J146" s="77"/>
      <c r="K146" s="92"/>
    </row>
    <row r="147" spans="1:11" ht="20" x14ac:dyDescent="0.25">
      <c r="A147" s="14" t="s">
        <v>2293</v>
      </c>
      <c r="B147" s="14" t="s">
        <v>2382</v>
      </c>
      <c r="C147" s="14" t="s">
        <v>2383</v>
      </c>
      <c r="D147" s="16" t="s">
        <v>2384</v>
      </c>
      <c r="E147" s="16"/>
      <c r="F147" s="14" t="s">
        <v>2388</v>
      </c>
      <c r="G147" s="14" t="s">
        <v>2386</v>
      </c>
      <c r="H147" s="14" t="s">
        <v>2387</v>
      </c>
      <c r="I147" s="15">
        <v>73.8</v>
      </c>
      <c r="J147" s="77"/>
      <c r="K147" s="92"/>
    </row>
    <row r="148" spans="1:11" ht="20" x14ac:dyDescent="0.25">
      <c r="A148" s="14" t="s">
        <v>2293</v>
      </c>
      <c r="B148" s="14" t="s">
        <v>2389</v>
      </c>
      <c r="C148" s="14" t="s">
        <v>2390</v>
      </c>
      <c r="D148" s="16" t="s">
        <v>2316</v>
      </c>
      <c r="E148" s="16"/>
      <c r="F148" s="14" t="s">
        <v>2391</v>
      </c>
      <c r="G148" s="14" t="s">
        <v>2392</v>
      </c>
      <c r="H148" s="14" t="s">
        <v>2393</v>
      </c>
      <c r="I148" s="15">
        <v>0</v>
      </c>
      <c r="J148" s="77"/>
      <c r="K148" s="92"/>
    </row>
    <row r="149" spans="1:11" ht="20" x14ac:dyDescent="0.25">
      <c r="A149" s="14" t="s">
        <v>2293</v>
      </c>
      <c r="B149" s="14" t="s">
        <v>2389</v>
      </c>
      <c r="C149" s="14" t="s">
        <v>2390</v>
      </c>
      <c r="D149" s="16" t="s">
        <v>2316</v>
      </c>
      <c r="E149" s="16"/>
      <c r="F149" s="14" t="s">
        <v>2391</v>
      </c>
      <c r="G149" s="14" t="s">
        <v>2392</v>
      </c>
      <c r="H149" s="14" t="s">
        <v>2393</v>
      </c>
      <c r="I149" s="15">
        <v>29.32</v>
      </c>
      <c r="J149" s="77"/>
      <c r="K149" s="92"/>
    </row>
    <row r="150" spans="1:11" ht="20" x14ac:dyDescent="0.25">
      <c r="A150" s="14" t="s">
        <v>2293</v>
      </c>
      <c r="B150" s="14" t="s">
        <v>2394</v>
      </c>
      <c r="C150" s="14" t="s">
        <v>2395</v>
      </c>
      <c r="D150" s="16" t="s">
        <v>2316</v>
      </c>
      <c r="E150" s="16"/>
      <c r="F150" s="14" t="s">
        <v>2396</v>
      </c>
      <c r="G150" s="14" t="s">
        <v>1449</v>
      </c>
      <c r="H150" s="14" t="s">
        <v>1450</v>
      </c>
      <c r="I150" s="15">
        <v>0</v>
      </c>
      <c r="J150" s="77"/>
      <c r="K150" s="92"/>
    </row>
    <row r="151" spans="1:11" ht="20" x14ac:dyDescent="0.25">
      <c r="A151" s="14" t="s">
        <v>2293</v>
      </c>
      <c r="B151" s="14" t="s">
        <v>2394</v>
      </c>
      <c r="C151" s="14" t="s">
        <v>2395</v>
      </c>
      <c r="D151" s="16" t="s">
        <v>2316</v>
      </c>
      <c r="E151" s="16"/>
      <c r="F151" s="14" t="s">
        <v>2396</v>
      </c>
      <c r="G151" s="14" t="s">
        <v>1449</v>
      </c>
      <c r="H151" s="14" t="s">
        <v>1450</v>
      </c>
      <c r="I151" s="15">
        <v>100</v>
      </c>
      <c r="J151" s="77"/>
      <c r="K151" s="92"/>
    </row>
    <row r="152" spans="1:11" ht="20" x14ac:dyDescent="0.25">
      <c r="A152" s="14" t="s">
        <v>3755</v>
      </c>
      <c r="B152" s="14" t="s">
        <v>2397</v>
      </c>
      <c r="C152" s="14" t="s">
        <v>2398</v>
      </c>
      <c r="D152" s="16" t="s">
        <v>2316</v>
      </c>
      <c r="E152" s="16"/>
      <c r="F152" s="14" t="s">
        <v>2399</v>
      </c>
      <c r="G152" s="14" t="s">
        <v>2400</v>
      </c>
      <c r="H152" s="14" t="s">
        <v>2401</v>
      </c>
      <c r="I152" s="15">
        <v>0</v>
      </c>
      <c r="J152" s="77"/>
      <c r="K152" s="92"/>
    </row>
    <row r="153" spans="1:11" ht="20" x14ac:dyDescent="0.25">
      <c r="A153" s="14" t="s">
        <v>3755</v>
      </c>
      <c r="B153" s="14" t="s">
        <v>2397</v>
      </c>
      <c r="C153" s="14" t="s">
        <v>2398</v>
      </c>
      <c r="D153" s="16" t="s">
        <v>2316</v>
      </c>
      <c r="E153" s="16"/>
      <c r="F153" s="14" t="s">
        <v>2399</v>
      </c>
      <c r="G153" s="14" t="s">
        <v>2400</v>
      </c>
      <c r="H153" s="14" t="s">
        <v>2401</v>
      </c>
      <c r="I153" s="15">
        <v>420</v>
      </c>
      <c r="J153" s="77"/>
      <c r="K153" s="92"/>
    </row>
    <row r="154" spans="1:11" ht="20" x14ac:dyDescent="0.25">
      <c r="A154" s="14" t="s">
        <v>2293</v>
      </c>
      <c r="B154" s="14" t="s">
        <v>2402</v>
      </c>
      <c r="C154" s="14" t="s">
        <v>2403</v>
      </c>
      <c r="D154" s="16" t="s">
        <v>2316</v>
      </c>
      <c r="E154" s="16"/>
      <c r="F154" s="14" t="s">
        <v>2404</v>
      </c>
      <c r="G154" s="14" t="s">
        <v>2332</v>
      </c>
      <c r="H154" s="14" t="s">
        <v>2333</v>
      </c>
      <c r="I154" s="15">
        <v>0</v>
      </c>
      <c r="J154" s="77"/>
      <c r="K154" s="92"/>
    </row>
    <row r="155" spans="1:11" ht="20" x14ac:dyDescent="0.25">
      <c r="A155" s="14" t="s">
        <v>2293</v>
      </c>
      <c r="B155" s="14" t="s">
        <v>2402</v>
      </c>
      <c r="C155" s="14" t="s">
        <v>2403</v>
      </c>
      <c r="D155" s="16" t="s">
        <v>2316</v>
      </c>
      <c r="E155" s="16"/>
      <c r="F155" s="14" t="s">
        <v>2404</v>
      </c>
      <c r="G155" s="14" t="s">
        <v>2332</v>
      </c>
      <c r="H155" s="14" t="s">
        <v>2333</v>
      </c>
      <c r="I155" s="15">
        <v>168</v>
      </c>
      <c r="J155" s="77"/>
      <c r="K155" s="92"/>
    </row>
    <row r="156" spans="1:11" ht="12.5" x14ac:dyDescent="0.25">
      <c r="A156" s="14" t="s">
        <v>3755</v>
      </c>
      <c r="B156" s="14" t="s">
        <v>2405</v>
      </c>
      <c r="C156" s="14" t="s">
        <v>2406</v>
      </c>
      <c r="D156" s="16" t="s">
        <v>2316</v>
      </c>
      <c r="E156" s="16"/>
      <c r="F156" s="14" t="s">
        <v>2407</v>
      </c>
      <c r="G156" s="14" t="s">
        <v>2408</v>
      </c>
      <c r="H156" s="14" t="s">
        <v>2409</v>
      </c>
      <c r="I156" s="15">
        <v>0</v>
      </c>
      <c r="J156" s="77"/>
      <c r="K156" s="92"/>
    </row>
    <row r="157" spans="1:11" ht="12.5" x14ac:dyDescent="0.25">
      <c r="A157" s="14" t="s">
        <v>3755</v>
      </c>
      <c r="B157" s="14" t="s">
        <v>2405</v>
      </c>
      <c r="C157" s="14" t="s">
        <v>2406</v>
      </c>
      <c r="D157" s="16" t="s">
        <v>2316</v>
      </c>
      <c r="E157" s="16"/>
      <c r="F157" s="14" t="s">
        <v>2407</v>
      </c>
      <c r="G157" s="14" t="s">
        <v>2408</v>
      </c>
      <c r="H157" s="14" t="s">
        <v>2409</v>
      </c>
      <c r="I157" s="15">
        <v>60.9</v>
      </c>
      <c r="J157" s="77"/>
      <c r="K157" s="92"/>
    </row>
    <row r="158" spans="1:11" ht="20" x14ac:dyDescent="0.25">
      <c r="A158" s="14" t="s">
        <v>3752</v>
      </c>
      <c r="B158" s="14" t="s">
        <v>2410</v>
      </c>
      <c r="C158" s="14" t="s">
        <v>2411</v>
      </c>
      <c r="D158" s="16" t="s">
        <v>2316</v>
      </c>
      <c r="E158" s="16"/>
      <c r="F158" s="14" t="s">
        <v>2412</v>
      </c>
      <c r="G158" s="14" t="s">
        <v>1449</v>
      </c>
      <c r="H158" s="14" t="s">
        <v>1450</v>
      </c>
      <c r="I158" s="15">
        <v>0</v>
      </c>
      <c r="J158" s="77"/>
      <c r="K158" s="92"/>
    </row>
    <row r="159" spans="1:11" ht="20" x14ac:dyDescent="0.25">
      <c r="A159" s="14" t="s">
        <v>2293</v>
      </c>
      <c r="B159" s="14" t="s">
        <v>2410</v>
      </c>
      <c r="C159" s="14" t="s">
        <v>2411</v>
      </c>
      <c r="D159" s="16" t="s">
        <v>2316</v>
      </c>
      <c r="E159" s="16"/>
      <c r="F159" s="14" t="s">
        <v>2413</v>
      </c>
      <c r="G159" s="14" t="s">
        <v>1449</v>
      </c>
      <c r="H159" s="14" t="s">
        <v>1450</v>
      </c>
      <c r="I159" s="15">
        <v>1000</v>
      </c>
      <c r="J159" s="77"/>
      <c r="K159" s="92"/>
    </row>
    <row r="160" spans="1:11" ht="20" x14ac:dyDescent="0.25">
      <c r="A160" s="14" t="s">
        <v>3752</v>
      </c>
      <c r="B160" s="14" t="s">
        <v>2410</v>
      </c>
      <c r="C160" s="14" t="s">
        <v>2411</v>
      </c>
      <c r="D160" s="16" t="s">
        <v>2316</v>
      </c>
      <c r="E160" s="16"/>
      <c r="F160" s="14" t="s">
        <v>2414</v>
      </c>
      <c r="G160" s="14" t="s">
        <v>1449</v>
      </c>
      <c r="H160" s="14" t="s">
        <v>1450</v>
      </c>
      <c r="I160" s="15">
        <v>1133.08</v>
      </c>
      <c r="J160" s="77"/>
      <c r="K160" s="92"/>
    </row>
    <row r="161" spans="1:11" ht="20" x14ac:dyDescent="0.25">
      <c r="A161" s="14" t="s">
        <v>2293</v>
      </c>
      <c r="B161" s="14" t="s">
        <v>2410</v>
      </c>
      <c r="C161" s="14" t="s">
        <v>2411</v>
      </c>
      <c r="D161" s="16" t="s">
        <v>2316</v>
      </c>
      <c r="E161" s="16"/>
      <c r="F161" s="14" t="s">
        <v>2415</v>
      </c>
      <c r="G161" s="14" t="s">
        <v>1449</v>
      </c>
      <c r="H161" s="14" t="s">
        <v>1450</v>
      </c>
      <c r="I161" s="15">
        <v>1000</v>
      </c>
      <c r="J161" s="77"/>
      <c r="K161" s="92"/>
    </row>
    <row r="162" spans="1:11" ht="20" x14ac:dyDescent="0.25">
      <c r="A162" s="14" t="s">
        <v>2293</v>
      </c>
      <c r="B162" s="14" t="s">
        <v>2410</v>
      </c>
      <c r="C162" s="14" t="s">
        <v>2411</v>
      </c>
      <c r="D162" s="16" t="s">
        <v>2316</v>
      </c>
      <c r="E162" s="16"/>
      <c r="F162" s="14" t="s">
        <v>2416</v>
      </c>
      <c r="G162" s="14" t="s">
        <v>1449</v>
      </c>
      <c r="H162" s="14" t="s">
        <v>1450</v>
      </c>
      <c r="I162" s="15">
        <v>1066.53</v>
      </c>
      <c r="J162" s="77"/>
      <c r="K162" s="92"/>
    </row>
    <row r="163" spans="1:11" ht="20" x14ac:dyDescent="0.25">
      <c r="A163" s="14" t="s">
        <v>2293</v>
      </c>
      <c r="B163" s="14" t="s">
        <v>2417</v>
      </c>
      <c r="C163" s="14" t="s">
        <v>2340</v>
      </c>
      <c r="D163" s="16" t="s">
        <v>2418</v>
      </c>
      <c r="E163" s="16"/>
      <c r="F163" s="14" t="s">
        <v>2419</v>
      </c>
      <c r="G163" s="14" t="s">
        <v>2342</v>
      </c>
      <c r="H163" s="14" t="s">
        <v>2343</v>
      </c>
      <c r="I163" s="15">
        <v>0</v>
      </c>
      <c r="J163" s="77"/>
      <c r="K163" s="92"/>
    </row>
    <row r="164" spans="1:11" ht="20" x14ac:dyDescent="0.25">
      <c r="A164" s="14" t="s">
        <v>2293</v>
      </c>
      <c r="B164" s="14" t="s">
        <v>2417</v>
      </c>
      <c r="C164" s="14" t="s">
        <v>2340</v>
      </c>
      <c r="D164" s="16" t="s">
        <v>2418</v>
      </c>
      <c r="E164" s="16"/>
      <c r="F164" s="14" t="s">
        <v>2419</v>
      </c>
      <c r="G164" s="14" t="s">
        <v>2342</v>
      </c>
      <c r="H164" s="14" t="s">
        <v>2343</v>
      </c>
      <c r="I164" s="15">
        <v>153.79</v>
      </c>
      <c r="J164" s="77"/>
      <c r="K164" s="92"/>
    </row>
    <row r="165" spans="1:11" ht="20" x14ac:dyDescent="0.25">
      <c r="A165" s="14" t="s">
        <v>2293</v>
      </c>
      <c r="B165" s="14" t="s">
        <v>2420</v>
      </c>
      <c r="C165" s="14" t="s">
        <v>2421</v>
      </c>
      <c r="D165" s="16" t="s">
        <v>2418</v>
      </c>
      <c r="E165" s="16"/>
      <c r="F165" s="14" t="s">
        <v>2422</v>
      </c>
      <c r="G165" s="14" t="s">
        <v>2318</v>
      </c>
      <c r="H165" s="14" t="s">
        <v>2319</v>
      </c>
      <c r="I165" s="15">
        <v>0</v>
      </c>
      <c r="J165" s="77"/>
      <c r="K165" s="92"/>
    </row>
    <row r="166" spans="1:11" ht="20" x14ac:dyDescent="0.25">
      <c r="A166" s="14" t="s">
        <v>2293</v>
      </c>
      <c r="B166" s="14" t="s">
        <v>2420</v>
      </c>
      <c r="C166" s="14" t="s">
        <v>2421</v>
      </c>
      <c r="D166" s="16" t="s">
        <v>2418</v>
      </c>
      <c r="E166" s="16"/>
      <c r="F166" s="14" t="s">
        <v>2422</v>
      </c>
      <c r="G166" s="14" t="s">
        <v>2318</v>
      </c>
      <c r="H166" s="14" t="s">
        <v>2319</v>
      </c>
      <c r="I166" s="15">
        <v>1291.8800000000001</v>
      </c>
      <c r="J166" s="77"/>
      <c r="K166" s="92"/>
    </row>
    <row r="167" spans="1:11" ht="20" x14ac:dyDescent="0.25">
      <c r="A167" s="14" t="s">
        <v>2293</v>
      </c>
      <c r="B167" s="14" t="s">
        <v>2423</v>
      </c>
      <c r="C167" s="14" t="s">
        <v>2424</v>
      </c>
      <c r="D167" s="16" t="s">
        <v>2418</v>
      </c>
      <c r="E167" s="16"/>
      <c r="F167" s="14" t="s">
        <v>2425</v>
      </c>
      <c r="G167" s="14" t="s">
        <v>2327</v>
      </c>
      <c r="H167" s="14" t="s">
        <v>2328</v>
      </c>
      <c r="I167" s="15">
        <v>0</v>
      </c>
      <c r="J167" s="77"/>
      <c r="K167" s="92"/>
    </row>
    <row r="168" spans="1:11" ht="20" x14ac:dyDescent="0.25">
      <c r="A168" s="14" t="s">
        <v>2293</v>
      </c>
      <c r="B168" s="14" t="s">
        <v>2423</v>
      </c>
      <c r="C168" s="14" t="s">
        <v>2424</v>
      </c>
      <c r="D168" s="16" t="s">
        <v>2418</v>
      </c>
      <c r="E168" s="16"/>
      <c r="F168" s="14" t="s">
        <v>2425</v>
      </c>
      <c r="G168" s="14" t="s">
        <v>2327</v>
      </c>
      <c r="H168" s="14" t="s">
        <v>2328</v>
      </c>
      <c r="I168" s="15">
        <v>619.91999999999996</v>
      </c>
      <c r="J168" s="77"/>
      <c r="K168" s="92"/>
    </row>
    <row r="169" spans="1:11" ht="20" x14ac:dyDescent="0.25">
      <c r="A169" s="14" t="s">
        <v>2293</v>
      </c>
      <c r="B169" s="14" t="s">
        <v>2426</v>
      </c>
      <c r="C169" s="14" t="s">
        <v>2427</v>
      </c>
      <c r="D169" s="16" t="s">
        <v>2418</v>
      </c>
      <c r="E169" s="16"/>
      <c r="F169" s="14" t="s">
        <v>2317</v>
      </c>
      <c r="G169" s="14" t="s">
        <v>2318</v>
      </c>
      <c r="H169" s="14" t="s">
        <v>2319</v>
      </c>
      <c r="I169" s="15">
        <v>0</v>
      </c>
      <c r="J169" s="77"/>
      <c r="K169" s="92"/>
    </row>
    <row r="170" spans="1:11" ht="20" x14ac:dyDescent="0.25">
      <c r="A170" s="14" t="s">
        <v>2293</v>
      </c>
      <c r="B170" s="14" t="s">
        <v>2426</v>
      </c>
      <c r="C170" s="14" t="s">
        <v>2427</v>
      </c>
      <c r="D170" s="16" t="s">
        <v>2418</v>
      </c>
      <c r="E170" s="16"/>
      <c r="F170" s="14" t="s">
        <v>2317</v>
      </c>
      <c r="G170" s="14" t="s">
        <v>2318</v>
      </c>
      <c r="H170" s="14" t="s">
        <v>2319</v>
      </c>
      <c r="I170" s="15">
        <v>482.16</v>
      </c>
      <c r="J170" s="77"/>
      <c r="K170" s="92"/>
    </row>
    <row r="171" spans="1:11" ht="20" x14ac:dyDescent="0.25">
      <c r="A171" s="14" t="s">
        <v>2293</v>
      </c>
      <c r="B171" s="14" t="s">
        <v>2428</v>
      </c>
      <c r="C171" s="14" t="s">
        <v>2429</v>
      </c>
      <c r="D171" s="16" t="s">
        <v>2418</v>
      </c>
      <c r="E171" s="16"/>
      <c r="F171" s="14" t="s">
        <v>2430</v>
      </c>
      <c r="G171" s="14" t="s">
        <v>2358</v>
      </c>
      <c r="H171" s="14" t="s">
        <v>2359</v>
      </c>
      <c r="I171" s="15">
        <v>0</v>
      </c>
      <c r="J171" s="77"/>
      <c r="K171" s="92"/>
    </row>
    <row r="172" spans="1:11" ht="20" x14ac:dyDescent="0.25">
      <c r="A172" s="14" t="s">
        <v>2293</v>
      </c>
      <c r="B172" s="14" t="s">
        <v>2428</v>
      </c>
      <c r="C172" s="14" t="s">
        <v>2429</v>
      </c>
      <c r="D172" s="16" t="s">
        <v>2418</v>
      </c>
      <c r="E172" s="16"/>
      <c r="F172" s="14" t="s">
        <v>2430</v>
      </c>
      <c r="G172" s="14" t="s">
        <v>2358</v>
      </c>
      <c r="H172" s="14" t="s">
        <v>2359</v>
      </c>
      <c r="I172" s="15">
        <v>1840</v>
      </c>
      <c r="J172" s="77"/>
      <c r="K172" s="92"/>
    </row>
    <row r="173" spans="1:11" ht="20" x14ac:dyDescent="0.25">
      <c r="A173" s="14" t="s">
        <v>2293</v>
      </c>
      <c r="B173" s="14" t="s">
        <v>2431</v>
      </c>
      <c r="C173" s="14" t="s">
        <v>2432</v>
      </c>
      <c r="D173" s="16" t="s">
        <v>2433</v>
      </c>
      <c r="E173" s="16"/>
      <c r="F173" s="14" t="s">
        <v>2434</v>
      </c>
      <c r="G173" s="14" t="s">
        <v>751</v>
      </c>
      <c r="H173" s="14" t="s">
        <v>752</v>
      </c>
      <c r="I173" s="15">
        <v>0</v>
      </c>
      <c r="J173" s="77"/>
      <c r="K173" s="92"/>
    </row>
    <row r="174" spans="1:11" ht="20" x14ac:dyDescent="0.25">
      <c r="A174" s="14" t="s">
        <v>2293</v>
      </c>
      <c r="B174" s="14" t="s">
        <v>2431</v>
      </c>
      <c r="C174" s="14" t="s">
        <v>2432</v>
      </c>
      <c r="D174" s="16" t="s">
        <v>2433</v>
      </c>
      <c r="E174" s="16"/>
      <c r="F174" s="14" t="s">
        <v>2434</v>
      </c>
      <c r="G174" s="14" t="s">
        <v>751</v>
      </c>
      <c r="H174" s="14" t="s">
        <v>752</v>
      </c>
      <c r="I174" s="15">
        <v>718.32</v>
      </c>
      <c r="J174" s="77"/>
      <c r="K174" s="92"/>
    </row>
    <row r="175" spans="1:11" ht="20" x14ac:dyDescent="0.25">
      <c r="A175" s="14" t="s">
        <v>2293</v>
      </c>
      <c r="B175" s="14" t="s">
        <v>2435</v>
      </c>
      <c r="C175" s="14" t="s">
        <v>2436</v>
      </c>
      <c r="D175" s="16" t="s">
        <v>2418</v>
      </c>
      <c r="E175" s="16"/>
      <c r="F175" s="14" t="s">
        <v>2437</v>
      </c>
      <c r="G175" s="14" t="s">
        <v>2438</v>
      </c>
      <c r="H175" s="14" t="s">
        <v>2439</v>
      </c>
      <c r="I175" s="15">
        <v>0</v>
      </c>
      <c r="J175" s="77"/>
      <c r="K175" s="92"/>
    </row>
    <row r="176" spans="1:11" ht="20" x14ac:dyDescent="0.25">
      <c r="A176" s="14" t="s">
        <v>2293</v>
      </c>
      <c r="B176" s="14" t="s">
        <v>2435</v>
      </c>
      <c r="C176" s="14" t="s">
        <v>2436</v>
      </c>
      <c r="D176" s="16" t="s">
        <v>2418</v>
      </c>
      <c r="E176" s="16"/>
      <c r="F176" s="14" t="s">
        <v>2437</v>
      </c>
      <c r="G176" s="14" t="s">
        <v>2438</v>
      </c>
      <c r="H176" s="14" t="s">
        <v>2439</v>
      </c>
      <c r="I176" s="15">
        <v>14.4</v>
      </c>
      <c r="J176" s="77"/>
      <c r="K176" s="92"/>
    </row>
    <row r="177" spans="1:11" ht="20" x14ac:dyDescent="0.25">
      <c r="A177" s="14" t="s">
        <v>2293</v>
      </c>
      <c r="B177" s="14" t="s">
        <v>2440</v>
      </c>
      <c r="C177" s="14" t="s">
        <v>2441</v>
      </c>
      <c r="D177" s="16" t="s">
        <v>2442</v>
      </c>
      <c r="E177" s="16"/>
      <c r="F177" s="14" t="s">
        <v>2443</v>
      </c>
      <c r="G177" s="14" t="s">
        <v>2304</v>
      </c>
      <c r="H177" s="14" t="s">
        <v>2305</v>
      </c>
      <c r="I177" s="15">
        <v>0</v>
      </c>
      <c r="J177" s="77"/>
      <c r="K177" s="92"/>
    </row>
    <row r="178" spans="1:11" ht="20" x14ac:dyDescent="0.25">
      <c r="A178" s="14" t="s">
        <v>2293</v>
      </c>
      <c r="B178" s="14" t="s">
        <v>2440</v>
      </c>
      <c r="C178" s="14" t="s">
        <v>2441</v>
      </c>
      <c r="D178" s="16" t="s">
        <v>2442</v>
      </c>
      <c r="E178" s="16"/>
      <c r="F178" s="14" t="s">
        <v>2306</v>
      </c>
      <c r="G178" s="14" t="s">
        <v>2304</v>
      </c>
      <c r="H178" s="14" t="s">
        <v>2305</v>
      </c>
      <c r="I178" s="15">
        <v>4.8</v>
      </c>
      <c r="J178" s="77"/>
      <c r="K178" s="92"/>
    </row>
    <row r="179" spans="1:11" ht="20" x14ac:dyDescent="0.25">
      <c r="A179" s="14" t="s">
        <v>3753</v>
      </c>
      <c r="B179" s="14" t="s">
        <v>2444</v>
      </c>
      <c r="C179" s="14" t="s">
        <v>2445</v>
      </c>
      <c r="D179" s="16" t="s">
        <v>2418</v>
      </c>
      <c r="E179" s="16"/>
      <c r="F179" s="14" t="s">
        <v>2446</v>
      </c>
      <c r="G179" s="14"/>
      <c r="H179" s="14" t="s">
        <v>2447</v>
      </c>
      <c r="I179" s="15">
        <v>0</v>
      </c>
      <c r="J179" s="77"/>
      <c r="K179" s="92"/>
    </row>
    <row r="180" spans="1:11" ht="20" x14ac:dyDescent="0.25">
      <c r="A180" s="14" t="s">
        <v>3755</v>
      </c>
      <c r="B180" s="14" t="s">
        <v>2444</v>
      </c>
      <c r="C180" s="14" t="s">
        <v>2445</v>
      </c>
      <c r="D180" s="16" t="s">
        <v>2418</v>
      </c>
      <c r="E180" s="16"/>
      <c r="F180" s="14" t="s">
        <v>2448</v>
      </c>
      <c r="G180" s="14"/>
      <c r="H180" s="14" t="s">
        <v>2447</v>
      </c>
      <c r="I180" s="15">
        <v>1490</v>
      </c>
      <c r="J180" s="77"/>
      <c r="K180" s="92"/>
    </row>
    <row r="181" spans="1:11" ht="20" x14ac:dyDescent="0.25">
      <c r="A181" s="14" t="s">
        <v>3753</v>
      </c>
      <c r="B181" s="14" t="s">
        <v>2444</v>
      </c>
      <c r="C181" s="14" t="s">
        <v>2445</v>
      </c>
      <c r="D181" s="16" t="s">
        <v>2418</v>
      </c>
      <c r="E181" s="16"/>
      <c r="F181" s="14" t="s">
        <v>2448</v>
      </c>
      <c r="G181" s="14"/>
      <c r="H181" s="14" t="s">
        <v>2447</v>
      </c>
      <c r="I181" s="15">
        <v>1300</v>
      </c>
      <c r="J181" s="77"/>
      <c r="K181" s="92"/>
    </row>
    <row r="182" spans="1:11" ht="20" x14ac:dyDescent="0.25">
      <c r="A182" s="14" t="s">
        <v>3757</v>
      </c>
      <c r="B182" s="14" t="s">
        <v>2444</v>
      </c>
      <c r="C182" s="14" t="s">
        <v>2445</v>
      </c>
      <c r="D182" s="16" t="s">
        <v>2418</v>
      </c>
      <c r="E182" s="16"/>
      <c r="F182" s="14" t="s">
        <v>2448</v>
      </c>
      <c r="G182" s="14"/>
      <c r="H182" s="14" t="s">
        <v>2447</v>
      </c>
      <c r="I182" s="15">
        <v>1300</v>
      </c>
      <c r="J182" s="77"/>
      <c r="K182" s="92"/>
    </row>
    <row r="183" spans="1:11" ht="20" x14ac:dyDescent="0.25">
      <c r="A183" s="14" t="s">
        <v>3758</v>
      </c>
      <c r="B183" s="14" t="s">
        <v>2449</v>
      </c>
      <c r="C183" s="14" t="s">
        <v>2450</v>
      </c>
      <c r="D183" s="16" t="s">
        <v>2433</v>
      </c>
      <c r="E183" s="16"/>
      <c r="F183" s="14" t="s">
        <v>2451</v>
      </c>
      <c r="G183" s="14" t="s">
        <v>2311</v>
      </c>
      <c r="H183" s="14" t="s">
        <v>2312</v>
      </c>
      <c r="I183" s="15">
        <v>0</v>
      </c>
      <c r="J183" s="77"/>
      <c r="K183" s="92"/>
    </row>
    <row r="184" spans="1:11" ht="20" x14ac:dyDescent="0.25">
      <c r="A184" s="14" t="s">
        <v>3758</v>
      </c>
      <c r="B184" s="14" t="s">
        <v>2449</v>
      </c>
      <c r="C184" s="14" t="s">
        <v>2450</v>
      </c>
      <c r="D184" s="16" t="s">
        <v>2433</v>
      </c>
      <c r="E184" s="16"/>
      <c r="F184" s="14" t="s">
        <v>2451</v>
      </c>
      <c r="G184" s="14" t="s">
        <v>2311</v>
      </c>
      <c r="H184" s="14" t="s">
        <v>2312</v>
      </c>
      <c r="I184" s="15">
        <v>929.78</v>
      </c>
      <c r="J184" s="77"/>
      <c r="K184" s="92"/>
    </row>
    <row r="185" spans="1:11" ht="20" x14ac:dyDescent="0.25">
      <c r="A185" s="14" t="s">
        <v>3759</v>
      </c>
      <c r="B185" s="14" t="s">
        <v>2452</v>
      </c>
      <c r="C185" s="14" t="s">
        <v>2453</v>
      </c>
      <c r="D185" s="16" t="s">
        <v>2433</v>
      </c>
      <c r="E185" s="16"/>
      <c r="F185" s="14" t="s">
        <v>2454</v>
      </c>
      <c r="G185" s="14" t="s">
        <v>2311</v>
      </c>
      <c r="H185" s="14" t="s">
        <v>2312</v>
      </c>
      <c r="I185" s="15">
        <v>0</v>
      </c>
      <c r="J185" s="77"/>
      <c r="K185" s="92"/>
    </row>
    <row r="186" spans="1:11" ht="20" x14ac:dyDescent="0.25">
      <c r="A186" s="14" t="s">
        <v>3759</v>
      </c>
      <c r="B186" s="14" t="s">
        <v>2452</v>
      </c>
      <c r="C186" s="14" t="s">
        <v>2453</v>
      </c>
      <c r="D186" s="16" t="s">
        <v>2433</v>
      </c>
      <c r="E186" s="16"/>
      <c r="F186" s="14" t="s">
        <v>2451</v>
      </c>
      <c r="G186" s="14" t="s">
        <v>2311</v>
      </c>
      <c r="H186" s="14" t="s">
        <v>2312</v>
      </c>
      <c r="I186" s="15">
        <v>929.78</v>
      </c>
      <c r="J186" s="77"/>
      <c r="K186" s="92"/>
    </row>
    <row r="187" spans="1:11" ht="20" x14ac:dyDescent="0.25">
      <c r="A187" s="14" t="s">
        <v>2293</v>
      </c>
      <c r="B187" s="14" t="s">
        <v>2455</v>
      </c>
      <c r="C187" s="14" t="s">
        <v>2456</v>
      </c>
      <c r="D187" s="16" t="s">
        <v>2457</v>
      </c>
      <c r="E187" s="16"/>
      <c r="F187" s="14" t="s">
        <v>2458</v>
      </c>
      <c r="G187" s="14" t="s">
        <v>2459</v>
      </c>
      <c r="H187" s="14" t="s">
        <v>2460</v>
      </c>
      <c r="I187" s="15">
        <v>0</v>
      </c>
      <c r="J187" s="77"/>
      <c r="K187" s="92"/>
    </row>
    <row r="188" spans="1:11" ht="20" x14ac:dyDescent="0.25">
      <c r="A188" s="14" t="s">
        <v>2293</v>
      </c>
      <c r="B188" s="14" t="s">
        <v>2455</v>
      </c>
      <c r="C188" s="14" t="s">
        <v>2456</v>
      </c>
      <c r="D188" s="16" t="s">
        <v>2457</v>
      </c>
      <c r="E188" s="16"/>
      <c r="F188" s="14" t="s">
        <v>2458</v>
      </c>
      <c r="G188" s="14" t="s">
        <v>2459</v>
      </c>
      <c r="H188" s="14" t="s">
        <v>2460</v>
      </c>
      <c r="I188" s="15">
        <v>591.85</v>
      </c>
      <c r="J188" s="77"/>
      <c r="K188" s="92"/>
    </row>
    <row r="189" spans="1:11" ht="20" x14ac:dyDescent="0.25">
      <c r="A189" s="14" t="s">
        <v>2293</v>
      </c>
      <c r="B189" s="14" t="s">
        <v>2461</v>
      </c>
      <c r="C189" s="14" t="s">
        <v>2462</v>
      </c>
      <c r="D189" s="16" t="s">
        <v>2433</v>
      </c>
      <c r="E189" s="16"/>
      <c r="F189" s="14" t="s">
        <v>2463</v>
      </c>
      <c r="G189" s="14"/>
      <c r="H189" s="14" t="s">
        <v>2368</v>
      </c>
      <c r="I189" s="15">
        <v>0</v>
      </c>
      <c r="J189" s="77"/>
      <c r="K189" s="92"/>
    </row>
    <row r="190" spans="1:11" ht="20" x14ac:dyDescent="0.25">
      <c r="A190" s="14" t="s">
        <v>2293</v>
      </c>
      <c r="B190" s="14" t="s">
        <v>2461</v>
      </c>
      <c r="C190" s="14" t="s">
        <v>2462</v>
      </c>
      <c r="D190" s="16" t="s">
        <v>2433</v>
      </c>
      <c r="E190" s="16"/>
      <c r="F190" s="14" t="s">
        <v>2463</v>
      </c>
      <c r="G190" s="14"/>
      <c r="H190" s="14" t="s">
        <v>2368</v>
      </c>
      <c r="I190" s="15">
        <v>2800</v>
      </c>
      <c r="J190" s="77"/>
      <c r="K190" s="92"/>
    </row>
    <row r="191" spans="1:11" ht="20" x14ac:dyDescent="0.25">
      <c r="A191" s="14" t="s">
        <v>2293</v>
      </c>
      <c r="B191" s="14" t="s">
        <v>2461</v>
      </c>
      <c r="C191" s="14" t="s">
        <v>2462</v>
      </c>
      <c r="D191" s="16" t="s">
        <v>2433</v>
      </c>
      <c r="E191" s="16"/>
      <c r="F191" s="14" t="s">
        <v>2464</v>
      </c>
      <c r="G191" s="14"/>
      <c r="H191" s="14" t="s">
        <v>2368</v>
      </c>
      <c r="I191" s="15">
        <v>324</v>
      </c>
      <c r="J191" s="77"/>
      <c r="K191" s="92"/>
    </row>
    <row r="192" spans="1:11" ht="20" x14ac:dyDescent="0.25">
      <c r="A192" s="14" t="s">
        <v>2293</v>
      </c>
      <c r="B192" s="14" t="s">
        <v>2465</v>
      </c>
      <c r="C192" s="14" t="s">
        <v>2466</v>
      </c>
      <c r="D192" s="16" t="s">
        <v>2467</v>
      </c>
      <c r="E192" s="16"/>
      <c r="F192" s="14" t="s">
        <v>2468</v>
      </c>
      <c r="G192" s="14" t="s">
        <v>2304</v>
      </c>
      <c r="H192" s="14" t="s">
        <v>2305</v>
      </c>
      <c r="I192" s="15">
        <v>0</v>
      </c>
      <c r="J192" s="77"/>
      <c r="K192" s="92"/>
    </row>
    <row r="193" spans="1:11" ht="20" x14ac:dyDescent="0.25">
      <c r="A193" s="14" t="s">
        <v>2293</v>
      </c>
      <c r="B193" s="14" t="s">
        <v>2465</v>
      </c>
      <c r="C193" s="14" t="s">
        <v>2466</v>
      </c>
      <c r="D193" s="16" t="s">
        <v>2467</v>
      </c>
      <c r="E193" s="16"/>
      <c r="F193" s="14" t="s">
        <v>2306</v>
      </c>
      <c r="G193" s="14" t="s">
        <v>2304</v>
      </c>
      <c r="H193" s="14" t="s">
        <v>2305</v>
      </c>
      <c r="I193" s="15">
        <v>4.8</v>
      </c>
      <c r="J193" s="77"/>
      <c r="K193" s="92"/>
    </row>
    <row r="194" spans="1:11" ht="30" x14ac:dyDescent="0.25">
      <c r="A194" s="14" t="s">
        <v>2293</v>
      </c>
      <c r="B194" s="14" t="s">
        <v>2469</v>
      </c>
      <c r="C194" s="14" t="s">
        <v>2470</v>
      </c>
      <c r="D194" s="16" t="s">
        <v>2471</v>
      </c>
      <c r="E194" s="16"/>
      <c r="F194" s="14" t="s">
        <v>2472</v>
      </c>
      <c r="G194" s="14" t="s">
        <v>2473</v>
      </c>
      <c r="H194" s="14" t="s">
        <v>2474</v>
      </c>
      <c r="I194" s="15">
        <v>0</v>
      </c>
      <c r="J194" s="77"/>
      <c r="K194" s="92"/>
    </row>
    <row r="195" spans="1:11" ht="20" x14ac:dyDescent="0.25">
      <c r="A195" s="14" t="s">
        <v>2293</v>
      </c>
      <c r="B195" s="14" t="s">
        <v>2469</v>
      </c>
      <c r="C195" s="14" t="s">
        <v>2470</v>
      </c>
      <c r="D195" s="16" t="s">
        <v>2471</v>
      </c>
      <c r="E195" s="16"/>
      <c r="F195" s="14" t="s">
        <v>2475</v>
      </c>
      <c r="G195" s="14" t="s">
        <v>2473</v>
      </c>
      <c r="H195" s="14" t="s">
        <v>2474</v>
      </c>
      <c r="I195" s="15">
        <v>1355.88</v>
      </c>
      <c r="J195" s="77"/>
      <c r="K195" s="92"/>
    </row>
    <row r="196" spans="1:11" ht="20" x14ac:dyDescent="0.25">
      <c r="A196" s="14" t="s">
        <v>2293</v>
      </c>
      <c r="B196" s="14" t="s">
        <v>2476</v>
      </c>
      <c r="C196" s="14" t="s">
        <v>2477</v>
      </c>
      <c r="D196" s="16" t="s">
        <v>2478</v>
      </c>
      <c r="E196" s="16"/>
      <c r="F196" s="14" t="s">
        <v>2479</v>
      </c>
      <c r="G196" s="14" t="s">
        <v>2480</v>
      </c>
      <c r="H196" s="14" t="s">
        <v>2481</v>
      </c>
      <c r="I196" s="15">
        <v>0</v>
      </c>
      <c r="J196" s="77"/>
      <c r="K196" s="92"/>
    </row>
    <row r="197" spans="1:11" ht="20" x14ac:dyDescent="0.25">
      <c r="A197" s="14" t="s">
        <v>2293</v>
      </c>
      <c r="B197" s="14" t="s">
        <v>2476</v>
      </c>
      <c r="C197" s="14" t="s">
        <v>2477</v>
      </c>
      <c r="D197" s="16" t="s">
        <v>2478</v>
      </c>
      <c r="E197" s="16"/>
      <c r="F197" s="14" t="s">
        <v>2479</v>
      </c>
      <c r="G197" s="14" t="s">
        <v>2480</v>
      </c>
      <c r="H197" s="14" t="s">
        <v>2481</v>
      </c>
      <c r="I197" s="15">
        <v>2000</v>
      </c>
      <c r="J197" s="77"/>
      <c r="K197" s="92"/>
    </row>
    <row r="198" spans="1:11" ht="20" x14ac:dyDescent="0.25">
      <c r="A198" s="14" t="s">
        <v>2293</v>
      </c>
      <c r="B198" s="14" t="s">
        <v>2482</v>
      </c>
      <c r="C198" s="14" t="s">
        <v>2483</v>
      </c>
      <c r="D198" s="16" t="s">
        <v>2471</v>
      </c>
      <c r="E198" s="16"/>
      <c r="F198" s="14" t="s">
        <v>2484</v>
      </c>
      <c r="G198" s="14" t="s">
        <v>2318</v>
      </c>
      <c r="H198" s="14" t="s">
        <v>2319</v>
      </c>
      <c r="I198" s="15">
        <v>0</v>
      </c>
      <c r="J198" s="77"/>
      <c r="K198" s="92"/>
    </row>
    <row r="199" spans="1:11" ht="20" x14ac:dyDescent="0.25">
      <c r="A199" s="14" t="s">
        <v>2293</v>
      </c>
      <c r="B199" s="14" t="s">
        <v>2482</v>
      </c>
      <c r="C199" s="14" t="s">
        <v>2483</v>
      </c>
      <c r="D199" s="16" t="s">
        <v>2471</v>
      </c>
      <c r="E199" s="16"/>
      <c r="F199" s="14" t="s">
        <v>2484</v>
      </c>
      <c r="G199" s="14" t="s">
        <v>2318</v>
      </c>
      <c r="H199" s="14" t="s">
        <v>2319</v>
      </c>
      <c r="I199" s="15">
        <v>533.82000000000005</v>
      </c>
      <c r="J199" s="77"/>
      <c r="K199" s="92"/>
    </row>
    <row r="200" spans="1:11" ht="20" x14ac:dyDescent="0.25">
      <c r="A200" s="14" t="s">
        <v>2293</v>
      </c>
      <c r="B200" s="14" t="s">
        <v>2485</v>
      </c>
      <c r="C200" s="14" t="s">
        <v>2486</v>
      </c>
      <c r="D200" s="16" t="s">
        <v>2471</v>
      </c>
      <c r="E200" s="16"/>
      <c r="F200" s="14" t="s">
        <v>2487</v>
      </c>
      <c r="G200" s="14" t="s">
        <v>2318</v>
      </c>
      <c r="H200" s="14" t="s">
        <v>2319</v>
      </c>
      <c r="I200" s="15">
        <v>0</v>
      </c>
      <c r="J200" s="77"/>
      <c r="K200" s="92"/>
    </row>
    <row r="201" spans="1:11" ht="20" x14ac:dyDescent="0.25">
      <c r="A201" s="14" t="s">
        <v>2293</v>
      </c>
      <c r="B201" s="14" t="s">
        <v>2485</v>
      </c>
      <c r="C201" s="14" t="s">
        <v>2486</v>
      </c>
      <c r="D201" s="16" t="s">
        <v>2471</v>
      </c>
      <c r="E201" s="16"/>
      <c r="F201" s="14" t="s">
        <v>2487</v>
      </c>
      <c r="G201" s="14" t="s">
        <v>2318</v>
      </c>
      <c r="H201" s="14" t="s">
        <v>2319</v>
      </c>
      <c r="I201" s="15">
        <v>1291.8800000000001</v>
      </c>
      <c r="J201" s="77"/>
      <c r="K201" s="92"/>
    </row>
    <row r="202" spans="1:11" ht="20" x14ac:dyDescent="0.25">
      <c r="A202" s="14" t="s">
        <v>2293</v>
      </c>
      <c r="B202" s="14" t="s">
        <v>2488</v>
      </c>
      <c r="C202" s="14" t="s">
        <v>2489</v>
      </c>
      <c r="D202" s="16" t="s">
        <v>2471</v>
      </c>
      <c r="E202" s="16"/>
      <c r="F202" s="14" t="s">
        <v>2490</v>
      </c>
      <c r="G202" s="14" t="s">
        <v>2332</v>
      </c>
      <c r="H202" s="14" t="s">
        <v>2333</v>
      </c>
      <c r="I202" s="15">
        <v>0</v>
      </c>
      <c r="J202" s="77"/>
      <c r="K202" s="92"/>
    </row>
    <row r="203" spans="1:11" ht="20" x14ac:dyDescent="0.25">
      <c r="A203" s="14" t="s">
        <v>2293</v>
      </c>
      <c r="B203" s="14" t="s">
        <v>2488</v>
      </c>
      <c r="C203" s="14" t="s">
        <v>2489</v>
      </c>
      <c r="D203" s="16" t="s">
        <v>2471</v>
      </c>
      <c r="E203" s="16"/>
      <c r="F203" s="14" t="s">
        <v>2490</v>
      </c>
      <c r="G203" s="14" t="s">
        <v>2332</v>
      </c>
      <c r="H203" s="14" t="s">
        <v>2333</v>
      </c>
      <c r="I203" s="15">
        <v>280</v>
      </c>
      <c r="J203" s="77"/>
      <c r="K203" s="92"/>
    </row>
    <row r="204" spans="1:11" ht="20" x14ac:dyDescent="0.25">
      <c r="A204" s="14" t="s">
        <v>3760</v>
      </c>
      <c r="B204" s="14" t="s">
        <v>2491</v>
      </c>
      <c r="C204" s="14" t="s">
        <v>2492</v>
      </c>
      <c r="D204" s="16" t="s">
        <v>2478</v>
      </c>
      <c r="E204" s="16"/>
      <c r="F204" s="14" t="s">
        <v>2493</v>
      </c>
      <c r="G204" s="14" t="s">
        <v>2311</v>
      </c>
      <c r="H204" s="14" t="s">
        <v>2312</v>
      </c>
      <c r="I204" s="15">
        <v>0</v>
      </c>
      <c r="J204" s="77"/>
      <c r="K204" s="92"/>
    </row>
    <row r="205" spans="1:11" ht="20" x14ac:dyDescent="0.25">
      <c r="A205" s="14" t="s">
        <v>3761</v>
      </c>
      <c r="B205" s="14" t="s">
        <v>2491</v>
      </c>
      <c r="C205" s="14" t="s">
        <v>2492</v>
      </c>
      <c r="D205" s="16" t="s">
        <v>2478</v>
      </c>
      <c r="E205" s="16"/>
      <c r="F205" s="14" t="s">
        <v>2494</v>
      </c>
      <c r="G205" s="14" t="s">
        <v>2311</v>
      </c>
      <c r="H205" s="14" t="s">
        <v>2312</v>
      </c>
      <c r="I205" s="15">
        <v>1669.46</v>
      </c>
      <c r="J205" s="77"/>
      <c r="K205" s="92"/>
    </row>
    <row r="206" spans="1:11" ht="20" x14ac:dyDescent="0.25">
      <c r="A206" s="14" t="s">
        <v>2293</v>
      </c>
      <c r="B206" s="14" t="s">
        <v>2491</v>
      </c>
      <c r="C206" s="14" t="s">
        <v>2492</v>
      </c>
      <c r="D206" s="16" t="s">
        <v>2478</v>
      </c>
      <c r="E206" s="16"/>
      <c r="F206" s="14" t="s">
        <v>2494</v>
      </c>
      <c r="G206" s="14" t="s">
        <v>2311</v>
      </c>
      <c r="H206" s="14" t="s">
        <v>2312</v>
      </c>
      <c r="I206" s="15">
        <v>100</v>
      </c>
      <c r="J206" s="77"/>
      <c r="K206" s="92"/>
    </row>
    <row r="207" spans="1:11" ht="20" x14ac:dyDescent="0.25">
      <c r="A207" s="14" t="s">
        <v>3762</v>
      </c>
      <c r="B207" s="14" t="s">
        <v>2491</v>
      </c>
      <c r="C207" s="14" t="s">
        <v>2492</v>
      </c>
      <c r="D207" s="16" t="s">
        <v>2478</v>
      </c>
      <c r="E207" s="16"/>
      <c r="F207" s="14" t="s">
        <v>2494</v>
      </c>
      <c r="G207" s="14" t="s">
        <v>2311</v>
      </c>
      <c r="H207" s="14" t="s">
        <v>2312</v>
      </c>
      <c r="I207" s="15">
        <v>869.64</v>
      </c>
      <c r="J207" s="77"/>
      <c r="K207" s="92"/>
    </row>
    <row r="208" spans="1:11" ht="20" x14ac:dyDescent="0.25">
      <c r="A208" s="14" t="s">
        <v>3760</v>
      </c>
      <c r="B208" s="14" t="s">
        <v>2491</v>
      </c>
      <c r="C208" s="14" t="s">
        <v>2492</v>
      </c>
      <c r="D208" s="16" t="s">
        <v>2478</v>
      </c>
      <c r="E208" s="16"/>
      <c r="F208" s="14" t="s">
        <v>2494</v>
      </c>
      <c r="G208" s="14" t="s">
        <v>2311</v>
      </c>
      <c r="H208" s="14" t="s">
        <v>2312</v>
      </c>
      <c r="I208" s="15">
        <v>869.64</v>
      </c>
      <c r="J208" s="77"/>
      <c r="K208" s="92"/>
    </row>
    <row r="209" spans="1:11" ht="20" x14ac:dyDescent="0.25">
      <c r="A209" s="14" t="s">
        <v>3763</v>
      </c>
      <c r="B209" s="14" t="s">
        <v>2491</v>
      </c>
      <c r="C209" s="14" t="s">
        <v>2492</v>
      </c>
      <c r="D209" s="16" t="s">
        <v>2478</v>
      </c>
      <c r="E209" s="16"/>
      <c r="F209" s="14" t="s">
        <v>2494</v>
      </c>
      <c r="G209" s="14" t="s">
        <v>2311</v>
      </c>
      <c r="H209" s="14" t="s">
        <v>2312</v>
      </c>
      <c r="I209" s="15">
        <v>869.64</v>
      </c>
      <c r="J209" s="77"/>
      <c r="K209" s="92"/>
    </row>
    <row r="210" spans="1:11" ht="20" x14ac:dyDescent="0.25">
      <c r="A210" s="14" t="s">
        <v>3774</v>
      </c>
      <c r="B210" s="14" t="s">
        <v>2491</v>
      </c>
      <c r="C210" s="14" t="s">
        <v>2492</v>
      </c>
      <c r="D210" s="16" t="s">
        <v>2478</v>
      </c>
      <c r="E210" s="16"/>
      <c r="F210" s="14" t="s">
        <v>2494</v>
      </c>
      <c r="G210" s="14" t="s">
        <v>2311</v>
      </c>
      <c r="H210" s="14" t="s">
        <v>2312</v>
      </c>
      <c r="I210" s="15">
        <v>869.64</v>
      </c>
      <c r="J210" s="77"/>
      <c r="K210" s="92"/>
    </row>
    <row r="211" spans="1:11" ht="20" x14ac:dyDescent="0.25">
      <c r="A211" s="14" t="s">
        <v>2293</v>
      </c>
      <c r="B211" s="14" t="s">
        <v>2495</v>
      </c>
      <c r="C211" s="14" t="s">
        <v>2340</v>
      </c>
      <c r="D211" s="16" t="s">
        <v>2471</v>
      </c>
      <c r="E211" s="16"/>
      <c r="F211" s="14" t="s">
        <v>2496</v>
      </c>
      <c r="G211" s="14" t="s">
        <v>2342</v>
      </c>
      <c r="H211" s="14" t="s">
        <v>2343</v>
      </c>
      <c r="I211" s="15">
        <v>0</v>
      </c>
      <c r="J211" s="77"/>
      <c r="K211" s="92"/>
    </row>
    <row r="212" spans="1:11" ht="20" x14ac:dyDescent="0.25">
      <c r="A212" s="14" t="s">
        <v>2293</v>
      </c>
      <c r="B212" s="14" t="s">
        <v>2495</v>
      </c>
      <c r="C212" s="14" t="s">
        <v>2340</v>
      </c>
      <c r="D212" s="16" t="s">
        <v>2471</v>
      </c>
      <c r="E212" s="16"/>
      <c r="F212" s="14" t="s">
        <v>2497</v>
      </c>
      <c r="G212" s="14" t="s">
        <v>2342</v>
      </c>
      <c r="H212" s="14" t="s">
        <v>2343</v>
      </c>
      <c r="I212" s="15">
        <v>153.86000000000001</v>
      </c>
      <c r="J212" s="77"/>
      <c r="K212" s="92"/>
    </row>
    <row r="213" spans="1:11" ht="20" x14ac:dyDescent="0.25">
      <c r="A213" s="14" t="s">
        <v>2293</v>
      </c>
      <c r="B213" s="14" t="s">
        <v>2498</v>
      </c>
      <c r="C213" s="14" t="s">
        <v>2499</v>
      </c>
      <c r="D213" s="16" t="s">
        <v>2471</v>
      </c>
      <c r="E213" s="16"/>
      <c r="F213" s="14" t="s">
        <v>2500</v>
      </c>
      <c r="G213" s="14" t="s">
        <v>2342</v>
      </c>
      <c r="H213" s="14" t="s">
        <v>2343</v>
      </c>
      <c r="I213" s="15">
        <v>0</v>
      </c>
      <c r="J213" s="77"/>
      <c r="K213" s="92"/>
    </row>
    <row r="214" spans="1:11" ht="20" x14ac:dyDescent="0.25">
      <c r="A214" s="14" t="s">
        <v>2293</v>
      </c>
      <c r="B214" s="14" t="s">
        <v>2498</v>
      </c>
      <c r="C214" s="14" t="s">
        <v>2499</v>
      </c>
      <c r="D214" s="16" t="s">
        <v>2471</v>
      </c>
      <c r="E214" s="16"/>
      <c r="F214" s="14" t="s">
        <v>2500</v>
      </c>
      <c r="G214" s="14" t="s">
        <v>2342</v>
      </c>
      <c r="H214" s="14" t="s">
        <v>2343</v>
      </c>
      <c r="I214" s="15">
        <v>1112.1500000000001</v>
      </c>
      <c r="J214" s="77"/>
      <c r="K214" s="92"/>
    </row>
    <row r="215" spans="1:11" ht="12.5" x14ac:dyDescent="0.25">
      <c r="A215" s="14" t="s">
        <v>3764</v>
      </c>
      <c r="B215" s="14" t="s">
        <v>2501</v>
      </c>
      <c r="C215" s="14" t="s">
        <v>2502</v>
      </c>
      <c r="D215" s="16" t="s">
        <v>2471</v>
      </c>
      <c r="E215" s="16"/>
      <c r="F215" s="14" t="s">
        <v>2503</v>
      </c>
      <c r="G215" s="14" t="s">
        <v>2504</v>
      </c>
      <c r="H215" s="14" t="s">
        <v>2505</v>
      </c>
      <c r="I215" s="15">
        <v>0</v>
      </c>
      <c r="J215" s="77"/>
      <c r="K215" s="92"/>
    </row>
    <row r="216" spans="1:11" ht="12.5" x14ac:dyDescent="0.25">
      <c r="A216" s="14" t="s">
        <v>3764</v>
      </c>
      <c r="B216" s="14" t="s">
        <v>2501</v>
      </c>
      <c r="C216" s="14" t="s">
        <v>2502</v>
      </c>
      <c r="D216" s="16" t="s">
        <v>2471</v>
      </c>
      <c r="E216" s="16"/>
      <c r="F216" s="14" t="s">
        <v>2503</v>
      </c>
      <c r="G216" s="14" t="s">
        <v>2504</v>
      </c>
      <c r="H216" s="14" t="s">
        <v>2505</v>
      </c>
      <c r="I216" s="15">
        <v>50</v>
      </c>
      <c r="J216" s="77"/>
      <c r="K216" s="92"/>
    </row>
    <row r="217" spans="1:11" ht="20" x14ac:dyDescent="0.25">
      <c r="A217" s="14" t="s">
        <v>2293</v>
      </c>
      <c r="B217" s="14" t="s">
        <v>2506</v>
      </c>
      <c r="C217" s="14" t="s">
        <v>2507</v>
      </c>
      <c r="D217" s="16" t="s">
        <v>2471</v>
      </c>
      <c r="E217" s="16"/>
      <c r="F217" s="14" t="s">
        <v>2508</v>
      </c>
      <c r="G217" s="14" t="s">
        <v>751</v>
      </c>
      <c r="H217" s="14" t="s">
        <v>752</v>
      </c>
      <c r="I217" s="15">
        <v>0</v>
      </c>
      <c r="J217" s="77"/>
      <c r="K217" s="92"/>
    </row>
    <row r="218" spans="1:11" ht="20" x14ac:dyDescent="0.25">
      <c r="A218" s="14" t="s">
        <v>2293</v>
      </c>
      <c r="B218" s="14" t="s">
        <v>2506</v>
      </c>
      <c r="C218" s="14" t="s">
        <v>2507</v>
      </c>
      <c r="D218" s="16" t="s">
        <v>2471</v>
      </c>
      <c r="E218" s="16"/>
      <c r="F218" s="14" t="s">
        <v>2508</v>
      </c>
      <c r="G218" s="14" t="s">
        <v>751</v>
      </c>
      <c r="H218" s="14" t="s">
        <v>752</v>
      </c>
      <c r="I218" s="15">
        <v>376.38</v>
      </c>
      <c r="J218" s="77"/>
      <c r="K218" s="92"/>
    </row>
    <row r="219" spans="1:11" ht="20" x14ac:dyDescent="0.25">
      <c r="A219" s="14" t="s">
        <v>2293</v>
      </c>
      <c r="B219" s="14" t="s">
        <v>2509</v>
      </c>
      <c r="C219" s="14" t="s">
        <v>2436</v>
      </c>
      <c r="D219" s="16" t="s">
        <v>2471</v>
      </c>
      <c r="E219" s="16"/>
      <c r="F219" s="14" t="s">
        <v>2510</v>
      </c>
      <c r="G219" s="14" t="s">
        <v>2438</v>
      </c>
      <c r="H219" s="14" t="s">
        <v>2439</v>
      </c>
      <c r="I219" s="15">
        <v>0</v>
      </c>
      <c r="J219" s="77"/>
      <c r="K219" s="92"/>
    </row>
    <row r="220" spans="1:11" ht="20" x14ac:dyDescent="0.25">
      <c r="A220" s="14" t="s">
        <v>2293</v>
      </c>
      <c r="B220" s="14" t="s">
        <v>2509</v>
      </c>
      <c r="C220" s="14" t="s">
        <v>2436</v>
      </c>
      <c r="D220" s="16" t="s">
        <v>2471</v>
      </c>
      <c r="E220" s="16"/>
      <c r="F220" s="14" t="s">
        <v>2511</v>
      </c>
      <c r="G220" s="14" t="s">
        <v>2438</v>
      </c>
      <c r="H220" s="14" t="s">
        <v>2439</v>
      </c>
      <c r="I220" s="15">
        <v>72</v>
      </c>
      <c r="J220" s="77"/>
      <c r="K220" s="92"/>
    </row>
    <row r="221" spans="1:11" ht="20" x14ac:dyDescent="0.25">
      <c r="A221" s="14" t="s">
        <v>2293</v>
      </c>
      <c r="B221" s="14" t="s">
        <v>2509</v>
      </c>
      <c r="C221" s="14" t="s">
        <v>2436</v>
      </c>
      <c r="D221" s="16" t="s">
        <v>2471</v>
      </c>
      <c r="E221" s="16"/>
      <c r="F221" s="14" t="s">
        <v>2510</v>
      </c>
      <c r="G221" s="14" t="s">
        <v>2438</v>
      </c>
      <c r="H221" s="14" t="s">
        <v>2439</v>
      </c>
      <c r="I221" s="15">
        <v>36.799999999999997</v>
      </c>
      <c r="J221" s="77"/>
      <c r="K221" s="92"/>
    </row>
    <row r="222" spans="1:11" ht="20" x14ac:dyDescent="0.25">
      <c r="A222" s="14" t="s">
        <v>2293</v>
      </c>
      <c r="B222" s="14" t="s">
        <v>2509</v>
      </c>
      <c r="C222" s="14" t="s">
        <v>2436</v>
      </c>
      <c r="D222" s="16" t="s">
        <v>2471</v>
      </c>
      <c r="E222" s="16"/>
      <c r="F222" s="14" t="s">
        <v>2512</v>
      </c>
      <c r="G222" s="14" t="s">
        <v>2438</v>
      </c>
      <c r="H222" s="14" t="s">
        <v>2439</v>
      </c>
      <c r="I222" s="15">
        <v>103.5</v>
      </c>
      <c r="J222" s="77"/>
      <c r="K222" s="92"/>
    </row>
    <row r="223" spans="1:11" ht="20" x14ac:dyDescent="0.25">
      <c r="A223" s="14" t="s">
        <v>2293</v>
      </c>
      <c r="B223" s="14" t="s">
        <v>2513</v>
      </c>
      <c r="C223" s="14" t="s">
        <v>2514</v>
      </c>
      <c r="D223" s="16" t="s">
        <v>2471</v>
      </c>
      <c r="E223" s="16"/>
      <c r="F223" s="14" t="s">
        <v>2515</v>
      </c>
      <c r="G223" s="14"/>
      <c r="H223" s="14" t="s">
        <v>2368</v>
      </c>
      <c r="I223" s="15">
        <v>0</v>
      </c>
      <c r="J223" s="77"/>
      <c r="K223" s="92"/>
    </row>
    <row r="224" spans="1:11" ht="20" x14ac:dyDescent="0.25">
      <c r="A224" s="14" t="s">
        <v>2293</v>
      </c>
      <c r="B224" s="14" t="s">
        <v>2513</v>
      </c>
      <c r="C224" s="14" t="s">
        <v>2514</v>
      </c>
      <c r="D224" s="16" t="s">
        <v>2471</v>
      </c>
      <c r="E224" s="16"/>
      <c r="F224" s="14" t="s">
        <v>2516</v>
      </c>
      <c r="G224" s="14"/>
      <c r="H224" s="14" t="s">
        <v>2368</v>
      </c>
      <c r="I224" s="15">
        <v>2800</v>
      </c>
      <c r="J224" s="77"/>
      <c r="K224" s="92"/>
    </row>
    <row r="225" spans="1:11" ht="20" x14ac:dyDescent="0.25">
      <c r="A225" s="14" t="s">
        <v>2293</v>
      </c>
      <c r="B225" s="14" t="s">
        <v>2513</v>
      </c>
      <c r="C225" s="14" t="s">
        <v>2514</v>
      </c>
      <c r="D225" s="16" t="s">
        <v>2471</v>
      </c>
      <c r="E225" s="16"/>
      <c r="F225" s="14" t="s">
        <v>2517</v>
      </c>
      <c r="G225" s="14"/>
      <c r="H225" s="14" t="s">
        <v>2368</v>
      </c>
      <c r="I225" s="15">
        <v>288</v>
      </c>
      <c r="J225" s="77"/>
      <c r="K225" s="92"/>
    </row>
    <row r="226" spans="1:11" ht="40" x14ac:dyDescent="0.25">
      <c r="A226" s="14" t="s">
        <v>2293</v>
      </c>
      <c r="B226" s="14" t="s">
        <v>2518</v>
      </c>
      <c r="C226" s="14" t="s">
        <v>2519</v>
      </c>
      <c r="D226" s="16" t="s">
        <v>2471</v>
      </c>
      <c r="E226" s="16"/>
      <c r="F226" s="14" t="s">
        <v>2520</v>
      </c>
      <c r="G226" s="14"/>
      <c r="H226" s="14" t="s">
        <v>2368</v>
      </c>
      <c r="I226" s="15">
        <v>0</v>
      </c>
      <c r="J226" s="77"/>
      <c r="K226" s="92"/>
    </row>
    <row r="227" spans="1:11" ht="20" x14ac:dyDescent="0.25">
      <c r="A227" s="14" t="s">
        <v>2293</v>
      </c>
      <c r="B227" s="14" t="s">
        <v>2518</v>
      </c>
      <c r="C227" s="14" t="s">
        <v>2519</v>
      </c>
      <c r="D227" s="16" t="s">
        <v>2471</v>
      </c>
      <c r="E227" s="16"/>
      <c r="F227" s="14" t="s">
        <v>2521</v>
      </c>
      <c r="G227" s="14"/>
      <c r="H227" s="14" t="s">
        <v>2368</v>
      </c>
      <c r="I227" s="15">
        <v>229.4</v>
      </c>
      <c r="J227" s="77"/>
      <c r="K227" s="92"/>
    </row>
    <row r="228" spans="1:11" ht="20" x14ac:dyDescent="0.25">
      <c r="A228" s="14" t="s">
        <v>2293</v>
      </c>
      <c r="B228" s="14" t="s">
        <v>2518</v>
      </c>
      <c r="C228" s="14" t="s">
        <v>2519</v>
      </c>
      <c r="D228" s="16" t="s">
        <v>2471</v>
      </c>
      <c r="E228" s="16"/>
      <c r="F228" s="14" t="s">
        <v>2522</v>
      </c>
      <c r="G228" s="14"/>
      <c r="H228" s="14" t="s">
        <v>2368</v>
      </c>
      <c r="I228" s="15">
        <v>1120</v>
      </c>
      <c r="J228" s="77"/>
      <c r="K228" s="92"/>
    </row>
    <row r="229" spans="1:11" ht="30" x14ac:dyDescent="0.25">
      <c r="A229" s="14" t="s">
        <v>2293</v>
      </c>
      <c r="B229" s="14" t="s">
        <v>2523</v>
      </c>
      <c r="C229" s="14" t="s">
        <v>2524</v>
      </c>
      <c r="D229" s="16" t="s">
        <v>2471</v>
      </c>
      <c r="E229" s="16"/>
      <c r="F229" s="14" t="s">
        <v>2525</v>
      </c>
      <c r="G229" s="14"/>
      <c r="H229" s="14" t="s">
        <v>2368</v>
      </c>
      <c r="I229" s="15">
        <v>0</v>
      </c>
      <c r="J229" s="77"/>
      <c r="K229" s="92"/>
    </row>
    <row r="230" spans="1:11" ht="20" x14ac:dyDescent="0.25">
      <c r="A230" s="14" t="s">
        <v>2293</v>
      </c>
      <c r="B230" s="14" t="s">
        <v>2523</v>
      </c>
      <c r="C230" s="14" t="s">
        <v>2524</v>
      </c>
      <c r="D230" s="16" t="s">
        <v>2471</v>
      </c>
      <c r="E230" s="16"/>
      <c r="F230" s="14" t="s">
        <v>2526</v>
      </c>
      <c r="G230" s="14"/>
      <c r="H230" s="14" t="s">
        <v>2368</v>
      </c>
      <c r="I230" s="15">
        <v>328.49</v>
      </c>
      <c r="J230" s="77"/>
      <c r="K230" s="92"/>
    </row>
    <row r="231" spans="1:11" ht="20" x14ac:dyDescent="0.25">
      <c r="A231" s="14" t="s">
        <v>2293</v>
      </c>
      <c r="B231" s="14" t="s">
        <v>2523</v>
      </c>
      <c r="C231" s="14" t="s">
        <v>2524</v>
      </c>
      <c r="D231" s="16" t="s">
        <v>2471</v>
      </c>
      <c r="E231" s="16"/>
      <c r="F231" s="14" t="s">
        <v>2527</v>
      </c>
      <c r="G231" s="14"/>
      <c r="H231" s="14" t="s">
        <v>2368</v>
      </c>
      <c r="I231" s="15">
        <v>1120</v>
      </c>
      <c r="J231" s="77"/>
      <c r="K231" s="92"/>
    </row>
    <row r="232" spans="1:11" ht="30" x14ac:dyDescent="0.25">
      <c r="A232" s="14" t="s">
        <v>3753</v>
      </c>
      <c r="B232" s="14" t="s">
        <v>2528</v>
      </c>
      <c r="C232" s="14" t="s">
        <v>2529</v>
      </c>
      <c r="D232" s="16" t="s">
        <v>2471</v>
      </c>
      <c r="E232" s="16"/>
      <c r="F232" s="14" t="s">
        <v>2530</v>
      </c>
      <c r="G232" s="14" t="s">
        <v>2531</v>
      </c>
      <c r="H232" s="14" t="s">
        <v>2532</v>
      </c>
      <c r="I232" s="15">
        <v>0</v>
      </c>
      <c r="J232" s="77"/>
      <c r="K232" s="92"/>
    </row>
    <row r="233" spans="1:11" ht="20" x14ac:dyDescent="0.25">
      <c r="A233" s="14" t="s">
        <v>3753</v>
      </c>
      <c r="B233" s="14" t="s">
        <v>2528</v>
      </c>
      <c r="C233" s="14" t="s">
        <v>2529</v>
      </c>
      <c r="D233" s="16" t="s">
        <v>2471</v>
      </c>
      <c r="E233" s="16"/>
      <c r="F233" s="14" t="s">
        <v>2533</v>
      </c>
      <c r="G233" s="14" t="s">
        <v>2531</v>
      </c>
      <c r="H233" s="14" t="s">
        <v>2532</v>
      </c>
      <c r="I233" s="15">
        <v>1155</v>
      </c>
      <c r="J233" s="77"/>
      <c r="K233" s="92"/>
    </row>
    <row r="234" spans="1:11" ht="20" x14ac:dyDescent="0.25">
      <c r="A234" s="14" t="s">
        <v>3755</v>
      </c>
      <c r="B234" s="14" t="s">
        <v>2528</v>
      </c>
      <c r="C234" s="14" t="s">
        <v>2529</v>
      </c>
      <c r="D234" s="16" t="s">
        <v>2471</v>
      </c>
      <c r="E234" s="16"/>
      <c r="F234" s="14" t="s">
        <v>2533</v>
      </c>
      <c r="G234" s="14" t="s">
        <v>2531</v>
      </c>
      <c r="H234" s="14" t="s">
        <v>2532</v>
      </c>
      <c r="I234" s="15">
        <v>1800</v>
      </c>
      <c r="J234" s="77"/>
      <c r="K234" s="92"/>
    </row>
    <row r="235" spans="1:11" ht="20" x14ac:dyDescent="0.25">
      <c r="A235" s="14" t="s">
        <v>3756</v>
      </c>
      <c r="B235" s="14" t="s">
        <v>2528</v>
      </c>
      <c r="C235" s="14" t="s">
        <v>2529</v>
      </c>
      <c r="D235" s="16" t="s">
        <v>2471</v>
      </c>
      <c r="E235" s="16"/>
      <c r="F235" s="14" t="s">
        <v>2533</v>
      </c>
      <c r="G235" s="14" t="s">
        <v>2531</v>
      </c>
      <c r="H235" s="14" t="s">
        <v>2532</v>
      </c>
      <c r="I235" s="15">
        <v>750</v>
      </c>
      <c r="J235" s="77"/>
      <c r="K235" s="92"/>
    </row>
    <row r="236" spans="1:11" ht="20" x14ac:dyDescent="0.25">
      <c r="A236" s="14" t="s">
        <v>3757</v>
      </c>
      <c r="B236" s="14" t="s">
        <v>2528</v>
      </c>
      <c r="C236" s="14" t="s">
        <v>2529</v>
      </c>
      <c r="D236" s="16" t="s">
        <v>2471</v>
      </c>
      <c r="E236" s="16"/>
      <c r="F236" s="14" t="s">
        <v>2533</v>
      </c>
      <c r="G236" s="14" t="s">
        <v>2531</v>
      </c>
      <c r="H236" s="14" t="s">
        <v>2532</v>
      </c>
      <c r="I236" s="15">
        <v>1125</v>
      </c>
      <c r="J236" s="77"/>
      <c r="K236" s="92"/>
    </row>
    <row r="237" spans="1:11" ht="30" x14ac:dyDescent="0.25">
      <c r="A237" s="14" t="s">
        <v>3753</v>
      </c>
      <c r="B237" s="14" t="s">
        <v>2534</v>
      </c>
      <c r="C237" s="14" t="s">
        <v>2535</v>
      </c>
      <c r="D237" s="16" t="s">
        <v>2536</v>
      </c>
      <c r="E237" s="16"/>
      <c r="F237" s="14" t="s">
        <v>2537</v>
      </c>
      <c r="G237" s="14" t="s">
        <v>2311</v>
      </c>
      <c r="H237" s="14" t="s">
        <v>2312</v>
      </c>
      <c r="I237" s="15">
        <v>0</v>
      </c>
      <c r="J237" s="77"/>
      <c r="K237" s="92"/>
    </row>
    <row r="238" spans="1:11" ht="20" x14ac:dyDescent="0.25">
      <c r="A238" s="14" t="s">
        <v>3753</v>
      </c>
      <c r="B238" s="14" t="s">
        <v>2534</v>
      </c>
      <c r="C238" s="14" t="s">
        <v>2535</v>
      </c>
      <c r="D238" s="16" t="s">
        <v>2536</v>
      </c>
      <c r="E238" s="16"/>
      <c r="F238" s="14" t="s">
        <v>2538</v>
      </c>
      <c r="G238" s="14" t="s">
        <v>2311</v>
      </c>
      <c r="H238" s="14" t="s">
        <v>2312</v>
      </c>
      <c r="I238" s="15">
        <v>649.04999999999995</v>
      </c>
      <c r="J238" s="77"/>
      <c r="K238" s="92"/>
    </row>
    <row r="239" spans="1:11" ht="20" x14ac:dyDescent="0.25">
      <c r="A239" s="14" t="s">
        <v>3757</v>
      </c>
      <c r="B239" s="14" t="s">
        <v>2534</v>
      </c>
      <c r="C239" s="14" t="s">
        <v>2535</v>
      </c>
      <c r="D239" s="16" t="s">
        <v>2536</v>
      </c>
      <c r="E239" s="16"/>
      <c r="F239" s="14" t="s">
        <v>2538</v>
      </c>
      <c r="G239" s="14" t="s">
        <v>2311</v>
      </c>
      <c r="H239" s="14" t="s">
        <v>2312</v>
      </c>
      <c r="I239" s="15">
        <v>649.04999999999995</v>
      </c>
      <c r="J239" s="77"/>
      <c r="K239" s="92"/>
    </row>
    <row r="240" spans="1:11" ht="20" x14ac:dyDescent="0.25">
      <c r="A240" s="14" t="s">
        <v>2293</v>
      </c>
      <c r="B240" s="14" t="s">
        <v>2534</v>
      </c>
      <c r="C240" s="14" t="s">
        <v>2535</v>
      </c>
      <c r="D240" s="16" t="s">
        <v>2536</v>
      </c>
      <c r="E240" s="16"/>
      <c r="F240" s="14" t="s">
        <v>2538</v>
      </c>
      <c r="G240" s="14" t="s">
        <v>2311</v>
      </c>
      <c r="H240" s="14" t="s">
        <v>2312</v>
      </c>
      <c r="I240" s="15">
        <v>432.7</v>
      </c>
      <c r="J240" s="77"/>
      <c r="K240" s="92"/>
    </row>
    <row r="241" spans="1:11" ht="20" x14ac:dyDescent="0.25">
      <c r="A241" s="14" t="s">
        <v>3756</v>
      </c>
      <c r="B241" s="14" t="s">
        <v>2534</v>
      </c>
      <c r="C241" s="14" t="s">
        <v>2535</v>
      </c>
      <c r="D241" s="16" t="s">
        <v>2536</v>
      </c>
      <c r="E241" s="16"/>
      <c r="F241" s="14" t="s">
        <v>2538</v>
      </c>
      <c r="G241" s="14" t="s">
        <v>2311</v>
      </c>
      <c r="H241" s="14" t="s">
        <v>2312</v>
      </c>
      <c r="I241" s="15">
        <v>377</v>
      </c>
      <c r="J241" s="77"/>
      <c r="K241" s="92"/>
    </row>
    <row r="242" spans="1:11" ht="20" x14ac:dyDescent="0.25">
      <c r="A242" s="14" t="s">
        <v>3765</v>
      </c>
      <c r="B242" s="14" t="s">
        <v>2539</v>
      </c>
      <c r="C242" s="14" t="s">
        <v>2540</v>
      </c>
      <c r="D242" s="16" t="s">
        <v>2541</v>
      </c>
      <c r="E242" s="16"/>
      <c r="F242" s="14" t="s">
        <v>2542</v>
      </c>
      <c r="G242" s="14" t="s">
        <v>2543</v>
      </c>
      <c r="H242" s="14" t="s">
        <v>2544</v>
      </c>
      <c r="I242" s="15">
        <v>0</v>
      </c>
      <c r="J242" s="77"/>
      <c r="K242" s="92"/>
    </row>
    <row r="243" spans="1:11" ht="20" x14ac:dyDescent="0.25">
      <c r="A243" s="14" t="s">
        <v>3765</v>
      </c>
      <c r="B243" s="14" t="s">
        <v>2539</v>
      </c>
      <c r="C243" s="14" t="s">
        <v>2540</v>
      </c>
      <c r="D243" s="16" t="s">
        <v>2541</v>
      </c>
      <c r="E243" s="16"/>
      <c r="F243" s="14" t="s">
        <v>2542</v>
      </c>
      <c r="G243" s="14" t="s">
        <v>2543</v>
      </c>
      <c r="H243" s="14" t="s">
        <v>2544</v>
      </c>
      <c r="I243" s="15">
        <v>95</v>
      </c>
      <c r="J243" s="77"/>
      <c r="K243" s="92"/>
    </row>
    <row r="244" spans="1:11" ht="20" x14ac:dyDescent="0.25">
      <c r="A244" s="14" t="s">
        <v>3755</v>
      </c>
      <c r="B244" s="14" t="s">
        <v>2545</v>
      </c>
      <c r="C244" s="14" t="s">
        <v>2546</v>
      </c>
      <c r="D244" s="16" t="s">
        <v>2541</v>
      </c>
      <c r="E244" s="16"/>
      <c r="F244" s="14" t="s">
        <v>2547</v>
      </c>
      <c r="G244" s="14" t="s">
        <v>2408</v>
      </c>
      <c r="H244" s="14" t="s">
        <v>2409</v>
      </c>
      <c r="I244" s="15">
        <v>0</v>
      </c>
      <c r="J244" s="77"/>
      <c r="K244" s="92"/>
    </row>
    <row r="245" spans="1:11" ht="20" x14ac:dyDescent="0.25">
      <c r="A245" s="14" t="s">
        <v>3755</v>
      </c>
      <c r="B245" s="14" t="s">
        <v>2545</v>
      </c>
      <c r="C245" s="14" t="s">
        <v>2546</v>
      </c>
      <c r="D245" s="16" t="s">
        <v>2541</v>
      </c>
      <c r="E245" s="16"/>
      <c r="F245" s="14" t="s">
        <v>2547</v>
      </c>
      <c r="G245" s="14" t="s">
        <v>2408</v>
      </c>
      <c r="H245" s="14" t="s">
        <v>2409</v>
      </c>
      <c r="I245" s="15">
        <v>124.7</v>
      </c>
      <c r="J245" s="77"/>
      <c r="K245" s="92"/>
    </row>
    <row r="246" spans="1:11" ht="30" x14ac:dyDescent="0.25">
      <c r="A246" s="14" t="s">
        <v>3752</v>
      </c>
      <c r="B246" s="14" t="s">
        <v>2548</v>
      </c>
      <c r="C246" s="14" t="s">
        <v>2549</v>
      </c>
      <c r="D246" s="16" t="s">
        <v>2550</v>
      </c>
      <c r="E246" s="16"/>
      <c r="F246" s="14" t="s">
        <v>2551</v>
      </c>
      <c r="G246" s="14"/>
      <c r="H246" s="14" t="s">
        <v>2552</v>
      </c>
      <c r="I246" s="15">
        <v>0</v>
      </c>
      <c r="J246" s="77"/>
      <c r="K246" s="92"/>
    </row>
    <row r="247" spans="1:11" ht="20" x14ac:dyDescent="0.25">
      <c r="A247" s="14" t="s">
        <v>3752</v>
      </c>
      <c r="B247" s="14" t="s">
        <v>2548</v>
      </c>
      <c r="C247" s="14" t="s">
        <v>2549</v>
      </c>
      <c r="D247" s="16" t="s">
        <v>2550</v>
      </c>
      <c r="E247" s="16"/>
      <c r="F247" s="14" t="s">
        <v>2553</v>
      </c>
      <c r="G247" s="14"/>
      <c r="H247" s="14" t="s">
        <v>2552</v>
      </c>
      <c r="I247" s="15">
        <v>1600</v>
      </c>
      <c r="J247" s="77"/>
      <c r="K247" s="92"/>
    </row>
    <row r="248" spans="1:11" ht="20" x14ac:dyDescent="0.25">
      <c r="A248" s="14" t="s">
        <v>2293</v>
      </c>
      <c r="B248" s="14" t="s">
        <v>2548</v>
      </c>
      <c r="C248" s="14" t="s">
        <v>2549</v>
      </c>
      <c r="D248" s="16" t="s">
        <v>2550</v>
      </c>
      <c r="E248" s="16"/>
      <c r="F248" s="14" t="s">
        <v>2553</v>
      </c>
      <c r="G248" s="14"/>
      <c r="H248" s="14" t="s">
        <v>2552</v>
      </c>
      <c r="I248" s="15">
        <v>800</v>
      </c>
      <c r="J248" s="77"/>
      <c r="K248" s="92"/>
    </row>
    <row r="249" spans="1:11" ht="20" x14ac:dyDescent="0.25">
      <c r="A249" s="14" t="s">
        <v>2293</v>
      </c>
      <c r="B249" s="14" t="s">
        <v>2554</v>
      </c>
      <c r="C249" s="14" t="s">
        <v>2555</v>
      </c>
      <c r="D249" s="16" t="s">
        <v>2550</v>
      </c>
      <c r="E249" s="16"/>
      <c r="F249" s="14" t="s">
        <v>2556</v>
      </c>
      <c r="G249" s="14" t="s">
        <v>2557</v>
      </c>
      <c r="H249" s="14" t="s">
        <v>2558</v>
      </c>
      <c r="I249" s="15">
        <v>0</v>
      </c>
      <c r="J249" s="77"/>
      <c r="K249" s="92"/>
    </row>
    <row r="250" spans="1:11" ht="20" x14ac:dyDescent="0.25">
      <c r="A250" s="14" t="s">
        <v>2293</v>
      </c>
      <c r="B250" s="14" t="s">
        <v>2554</v>
      </c>
      <c r="C250" s="14" t="s">
        <v>2555</v>
      </c>
      <c r="D250" s="16" t="s">
        <v>2550</v>
      </c>
      <c r="E250" s="16"/>
      <c r="F250" s="14" t="s">
        <v>2559</v>
      </c>
      <c r="G250" s="14" t="s">
        <v>2557</v>
      </c>
      <c r="H250" s="14" t="s">
        <v>2558</v>
      </c>
      <c r="I250" s="15">
        <v>96</v>
      </c>
      <c r="J250" s="77"/>
      <c r="K250" s="92"/>
    </row>
    <row r="251" spans="1:11" ht="20" x14ac:dyDescent="0.25">
      <c r="A251" s="14" t="s">
        <v>2293</v>
      </c>
      <c r="B251" s="14" t="s">
        <v>2560</v>
      </c>
      <c r="C251" s="14" t="s">
        <v>2561</v>
      </c>
      <c r="D251" s="16" t="s">
        <v>2550</v>
      </c>
      <c r="E251" s="16"/>
      <c r="F251" s="14" t="s">
        <v>2562</v>
      </c>
      <c r="G251" s="14"/>
      <c r="H251" s="14" t="s">
        <v>2563</v>
      </c>
      <c r="I251" s="15">
        <v>0</v>
      </c>
      <c r="J251" s="77"/>
      <c r="K251" s="92"/>
    </row>
    <row r="252" spans="1:11" ht="20" x14ac:dyDescent="0.25">
      <c r="A252" s="14" t="s">
        <v>2293</v>
      </c>
      <c r="B252" s="14" t="s">
        <v>2560</v>
      </c>
      <c r="C252" s="14" t="s">
        <v>2561</v>
      </c>
      <c r="D252" s="16" t="s">
        <v>2550</v>
      </c>
      <c r="E252" s="16"/>
      <c r="F252" s="14" t="s">
        <v>2564</v>
      </c>
      <c r="G252" s="14"/>
      <c r="H252" s="14" t="s">
        <v>2563</v>
      </c>
      <c r="I252" s="15">
        <v>2500</v>
      </c>
      <c r="J252" s="77"/>
      <c r="K252" s="92"/>
    </row>
    <row r="253" spans="1:11" ht="40" x14ac:dyDescent="0.25">
      <c r="A253" s="14" t="s">
        <v>2293</v>
      </c>
      <c r="B253" s="14" t="s">
        <v>2565</v>
      </c>
      <c r="C253" s="14" t="s">
        <v>2566</v>
      </c>
      <c r="D253" s="16" t="s">
        <v>2550</v>
      </c>
      <c r="E253" s="16"/>
      <c r="F253" s="14" t="s">
        <v>2567</v>
      </c>
      <c r="G253" s="14" t="s">
        <v>2480</v>
      </c>
      <c r="H253" s="14" t="s">
        <v>2481</v>
      </c>
      <c r="I253" s="15">
        <v>0</v>
      </c>
      <c r="J253" s="77"/>
      <c r="K253" s="92"/>
    </row>
    <row r="254" spans="1:11" ht="20" x14ac:dyDescent="0.25">
      <c r="A254" s="14" t="s">
        <v>2293</v>
      </c>
      <c r="B254" s="14" t="s">
        <v>2565</v>
      </c>
      <c r="C254" s="14" t="s">
        <v>2566</v>
      </c>
      <c r="D254" s="16" t="s">
        <v>2550</v>
      </c>
      <c r="E254" s="16"/>
      <c r="F254" s="14" t="s">
        <v>2568</v>
      </c>
      <c r="G254" s="14" t="s">
        <v>2480</v>
      </c>
      <c r="H254" s="14" t="s">
        <v>2481</v>
      </c>
      <c r="I254" s="15">
        <v>500</v>
      </c>
      <c r="J254" s="77"/>
      <c r="K254" s="92"/>
    </row>
    <row r="255" spans="1:11" ht="20" x14ac:dyDescent="0.25">
      <c r="A255" s="14" t="s">
        <v>2293</v>
      </c>
      <c r="B255" s="14" t="s">
        <v>2569</v>
      </c>
      <c r="C255" s="14" t="s">
        <v>2570</v>
      </c>
      <c r="D255" s="16" t="s">
        <v>2550</v>
      </c>
      <c r="E255" s="16"/>
      <c r="F255" s="14" t="s">
        <v>2571</v>
      </c>
      <c r="G255" s="14" t="s">
        <v>2572</v>
      </c>
      <c r="H255" s="14" t="s">
        <v>2573</v>
      </c>
      <c r="I255" s="15">
        <v>0</v>
      </c>
      <c r="J255" s="77"/>
      <c r="K255" s="92"/>
    </row>
    <row r="256" spans="1:11" ht="20" x14ac:dyDescent="0.25">
      <c r="A256" s="14" t="s">
        <v>2293</v>
      </c>
      <c r="B256" s="14" t="s">
        <v>2569</v>
      </c>
      <c r="C256" s="14" t="s">
        <v>2570</v>
      </c>
      <c r="D256" s="16" t="s">
        <v>2550</v>
      </c>
      <c r="E256" s="16"/>
      <c r="F256" s="14" t="s">
        <v>2574</v>
      </c>
      <c r="G256" s="14" t="s">
        <v>2572</v>
      </c>
      <c r="H256" s="14" t="s">
        <v>2573</v>
      </c>
      <c r="I256" s="15">
        <v>180</v>
      </c>
      <c r="J256" s="77"/>
      <c r="K256" s="92"/>
    </row>
    <row r="257" spans="1:11" ht="20" x14ac:dyDescent="0.25">
      <c r="A257" s="14" t="s">
        <v>2293</v>
      </c>
      <c r="B257" s="14" t="s">
        <v>2575</v>
      </c>
      <c r="C257" s="14" t="s">
        <v>2576</v>
      </c>
      <c r="D257" s="16" t="s">
        <v>2550</v>
      </c>
      <c r="E257" s="16"/>
      <c r="F257" s="14" t="s">
        <v>2577</v>
      </c>
      <c r="G257" s="14" t="s">
        <v>2480</v>
      </c>
      <c r="H257" s="14" t="s">
        <v>2481</v>
      </c>
      <c r="I257" s="15">
        <v>0</v>
      </c>
      <c r="J257" s="77"/>
      <c r="K257" s="92"/>
    </row>
    <row r="258" spans="1:11" ht="20" x14ac:dyDescent="0.25">
      <c r="A258" s="14" t="s">
        <v>2293</v>
      </c>
      <c r="B258" s="14" t="s">
        <v>2575</v>
      </c>
      <c r="C258" s="14" t="s">
        <v>2576</v>
      </c>
      <c r="D258" s="16" t="s">
        <v>2550</v>
      </c>
      <c r="E258" s="16"/>
      <c r="F258" s="14" t="s">
        <v>2578</v>
      </c>
      <c r="G258" s="14" t="s">
        <v>2480</v>
      </c>
      <c r="H258" s="14" t="s">
        <v>2481</v>
      </c>
      <c r="I258" s="15">
        <v>360</v>
      </c>
      <c r="J258" s="77"/>
      <c r="K258" s="92"/>
    </row>
    <row r="259" spans="1:11" ht="30" x14ac:dyDescent="0.25">
      <c r="A259" s="14" t="s">
        <v>3766</v>
      </c>
      <c r="B259" s="14" t="s">
        <v>2579</v>
      </c>
      <c r="C259" s="14" t="s">
        <v>2580</v>
      </c>
      <c r="D259" s="16" t="s">
        <v>2581</v>
      </c>
      <c r="E259" s="16"/>
      <c r="F259" s="14" t="s">
        <v>2582</v>
      </c>
      <c r="G259" s="14"/>
      <c r="H259" s="14" t="s">
        <v>2583</v>
      </c>
      <c r="I259" s="15">
        <v>0</v>
      </c>
      <c r="J259" s="77"/>
      <c r="K259" s="92"/>
    </row>
    <row r="260" spans="1:11" ht="20" x14ac:dyDescent="0.25">
      <c r="A260" s="14" t="s">
        <v>3761</v>
      </c>
      <c r="B260" s="14" t="s">
        <v>2579</v>
      </c>
      <c r="C260" s="14" t="s">
        <v>2580</v>
      </c>
      <c r="D260" s="16" t="s">
        <v>2581</v>
      </c>
      <c r="E260" s="16"/>
      <c r="F260" s="14" t="s">
        <v>2584</v>
      </c>
      <c r="G260" s="14"/>
      <c r="H260" s="14" t="s">
        <v>2583</v>
      </c>
      <c r="I260" s="15">
        <v>2000</v>
      </c>
      <c r="J260" s="77"/>
      <c r="K260" s="92"/>
    </row>
    <row r="261" spans="1:11" ht="20" x14ac:dyDescent="0.25">
      <c r="A261" s="14" t="s">
        <v>3767</v>
      </c>
      <c r="B261" s="14" t="s">
        <v>2579</v>
      </c>
      <c r="C261" s="14" t="s">
        <v>2580</v>
      </c>
      <c r="D261" s="16" t="s">
        <v>2581</v>
      </c>
      <c r="E261" s="16"/>
      <c r="F261" s="14" t="s">
        <v>2584</v>
      </c>
      <c r="G261" s="14"/>
      <c r="H261" s="14" t="s">
        <v>2583</v>
      </c>
      <c r="I261" s="15">
        <v>2000</v>
      </c>
      <c r="J261" s="77"/>
      <c r="K261" s="92"/>
    </row>
    <row r="262" spans="1:11" ht="20" x14ac:dyDescent="0.25">
      <c r="A262" s="14" t="s">
        <v>3774</v>
      </c>
      <c r="B262" s="14" t="s">
        <v>2579</v>
      </c>
      <c r="C262" s="14" t="s">
        <v>2580</v>
      </c>
      <c r="D262" s="16" t="s">
        <v>2581</v>
      </c>
      <c r="E262" s="16"/>
      <c r="F262" s="14" t="s">
        <v>2584</v>
      </c>
      <c r="G262" s="14"/>
      <c r="H262" s="14" t="s">
        <v>2583</v>
      </c>
      <c r="I262" s="15">
        <v>2000</v>
      </c>
      <c r="J262" s="77"/>
      <c r="K262" s="92"/>
    </row>
    <row r="263" spans="1:11" ht="20" x14ac:dyDescent="0.25">
      <c r="A263" s="14" t="s">
        <v>3763</v>
      </c>
      <c r="B263" s="14" t="s">
        <v>2579</v>
      </c>
      <c r="C263" s="14" t="s">
        <v>2580</v>
      </c>
      <c r="D263" s="16" t="s">
        <v>2581</v>
      </c>
      <c r="E263" s="16"/>
      <c r="F263" s="14" t="s">
        <v>2584</v>
      </c>
      <c r="G263" s="14"/>
      <c r="H263" s="14" t="s">
        <v>2583</v>
      </c>
      <c r="I263" s="15">
        <v>3000</v>
      </c>
      <c r="J263" s="77"/>
      <c r="K263" s="92"/>
    </row>
    <row r="264" spans="1:11" ht="20" x14ac:dyDescent="0.25">
      <c r="A264" s="14" t="s">
        <v>3766</v>
      </c>
      <c r="B264" s="14" t="s">
        <v>2579</v>
      </c>
      <c r="C264" s="14" t="s">
        <v>2580</v>
      </c>
      <c r="D264" s="16" t="s">
        <v>2581</v>
      </c>
      <c r="E264" s="16"/>
      <c r="F264" s="14" t="s">
        <v>2584</v>
      </c>
      <c r="G264" s="14"/>
      <c r="H264" s="14" t="s">
        <v>2583</v>
      </c>
      <c r="I264" s="15">
        <v>2000</v>
      </c>
      <c r="J264" s="77"/>
      <c r="K264" s="92"/>
    </row>
    <row r="265" spans="1:11" ht="20" x14ac:dyDescent="0.25">
      <c r="A265" s="14" t="s">
        <v>3762</v>
      </c>
      <c r="B265" s="14" t="s">
        <v>2579</v>
      </c>
      <c r="C265" s="14" t="s">
        <v>2580</v>
      </c>
      <c r="D265" s="16" t="s">
        <v>2581</v>
      </c>
      <c r="E265" s="16"/>
      <c r="F265" s="14" t="s">
        <v>2584</v>
      </c>
      <c r="G265" s="14"/>
      <c r="H265" s="14" t="s">
        <v>2583</v>
      </c>
      <c r="I265" s="15">
        <v>2000</v>
      </c>
      <c r="J265" s="77"/>
      <c r="K265" s="92"/>
    </row>
    <row r="266" spans="1:11" ht="20" x14ac:dyDescent="0.25">
      <c r="A266" s="14" t="s">
        <v>3756</v>
      </c>
      <c r="B266" s="14" t="s">
        <v>2585</v>
      </c>
      <c r="C266" s="14" t="s">
        <v>2586</v>
      </c>
      <c r="D266" s="16" t="s">
        <v>2550</v>
      </c>
      <c r="E266" s="16"/>
      <c r="F266" s="14" t="s">
        <v>2587</v>
      </c>
      <c r="G266" s="14" t="s">
        <v>2588</v>
      </c>
      <c r="H266" s="14" t="s">
        <v>2589</v>
      </c>
      <c r="I266" s="15">
        <v>0</v>
      </c>
      <c r="J266" s="77"/>
      <c r="K266" s="92"/>
    </row>
    <row r="267" spans="1:11" ht="20" x14ac:dyDescent="0.25">
      <c r="A267" s="14" t="s">
        <v>3756</v>
      </c>
      <c r="B267" s="14" t="s">
        <v>2585</v>
      </c>
      <c r="C267" s="14" t="s">
        <v>2586</v>
      </c>
      <c r="D267" s="16" t="s">
        <v>2550</v>
      </c>
      <c r="E267" s="16"/>
      <c r="F267" s="14" t="s">
        <v>2587</v>
      </c>
      <c r="G267" s="14" t="s">
        <v>2588</v>
      </c>
      <c r="H267" s="14" t="s">
        <v>2589</v>
      </c>
      <c r="I267" s="15">
        <v>239.6</v>
      </c>
      <c r="J267" s="77"/>
      <c r="K267" s="92"/>
    </row>
    <row r="268" spans="1:11" ht="20" x14ac:dyDescent="0.25">
      <c r="A268" s="14" t="s">
        <v>2293</v>
      </c>
      <c r="B268" s="14" t="s">
        <v>2590</v>
      </c>
      <c r="C268" s="14" t="s">
        <v>2340</v>
      </c>
      <c r="D268" s="16" t="s">
        <v>2550</v>
      </c>
      <c r="E268" s="16"/>
      <c r="F268" s="14" t="s">
        <v>2591</v>
      </c>
      <c r="G268" s="14" t="s">
        <v>2342</v>
      </c>
      <c r="H268" s="14" t="s">
        <v>2343</v>
      </c>
      <c r="I268" s="15">
        <v>0</v>
      </c>
      <c r="J268" s="77"/>
      <c r="K268" s="92"/>
    </row>
    <row r="269" spans="1:11" ht="20" x14ac:dyDescent="0.25">
      <c r="A269" s="14" t="s">
        <v>2293</v>
      </c>
      <c r="B269" s="14" t="s">
        <v>2590</v>
      </c>
      <c r="C269" s="14" t="s">
        <v>2340</v>
      </c>
      <c r="D269" s="16" t="s">
        <v>2550</v>
      </c>
      <c r="E269" s="16"/>
      <c r="F269" s="14" t="s">
        <v>2592</v>
      </c>
      <c r="G269" s="14" t="s">
        <v>2342</v>
      </c>
      <c r="H269" s="14" t="s">
        <v>2343</v>
      </c>
      <c r="I269" s="15">
        <v>154.97999999999999</v>
      </c>
      <c r="J269" s="77"/>
      <c r="K269" s="92"/>
    </row>
    <row r="270" spans="1:11" ht="20" x14ac:dyDescent="0.25">
      <c r="A270" s="14" t="s">
        <v>2293</v>
      </c>
      <c r="B270" s="14" t="s">
        <v>2593</v>
      </c>
      <c r="C270" s="14" t="s">
        <v>2594</v>
      </c>
      <c r="D270" s="16" t="s">
        <v>2581</v>
      </c>
      <c r="E270" s="16"/>
      <c r="F270" s="14" t="s">
        <v>2595</v>
      </c>
      <c r="G270" s="14" t="s">
        <v>2327</v>
      </c>
      <c r="H270" s="14" t="s">
        <v>2328</v>
      </c>
      <c r="I270" s="15">
        <v>0</v>
      </c>
      <c r="J270" s="77"/>
      <c r="K270" s="92"/>
    </row>
    <row r="271" spans="1:11" ht="20" x14ac:dyDescent="0.25">
      <c r="A271" s="14" t="s">
        <v>2293</v>
      </c>
      <c r="B271" s="14" t="s">
        <v>2593</v>
      </c>
      <c r="C271" s="14" t="s">
        <v>2594</v>
      </c>
      <c r="D271" s="16" t="s">
        <v>2581</v>
      </c>
      <c r="E271" s="16"/>
      <c r="F271" s="14" t="s">
        <v>2595</v>
      </c>
      <c r="G271" s="14" t="s">
        <v>2327</v>
      </c>
      <c r="H271" s="14" t="s">
        <v>2328</v>
      </c>
      <c r="I271" s="15">
        <v>664.2</v>
      </c>
      <c r="J271" s="77"/>
      <c r="K271" s="92"/>
    </row>
    <row r="272" spans="1:11" ht="20" x14ac:dyDescent="0.25">
      <c r="A272" s="14" t="s">
        <v>2293</v>
      </c>
      <c r="B272" s="14" t="s">
        <v>2596</v>
      </c>
      <c r="C272" s="14" t="s">
        <v>2597</v>
      </c>
      <c r="D272" s="16" t="s">
        <v>2581</v>
      </c>
      <c r="E272" s="16"/>
      <c r="F272" s="14" t="s">
        <v>2598</v>
      </c>
      <c r="G272" s="14" t="s">
        <v>2318</v>
      </c>
      <c r="H272" s="14" t="s">
        <v>2319</v>
      </c>
      <c r="I272" s="15">
        <v>0</v>
      </c>
      <c r="J272" s="77"/>
      <c r="K272" s="92"/>
    </row>
    <row r="273" spans="1:11" ht="20" x14ac:dyDescent="0.25">
      <c r="A273" s="14" t="s">
        <v>2293</v>
      </c>
      <c r="B273" s="14" t="s">
        <v>2596</v>
      </c>
      <c r="C273" s="14" t="s">
        <v>2597</v>
      </c>
      <c r="D273" s="16" t="s">
        <v>2581</v>
      </c>
      <c r="E273" s="16"/>
      <c r="F273" s="14" t="s">
        <v>2598</v>
      </c>
      <c r="G273" s="14" t="s">
        <v>2318</v>
      </c>
      <c r="H273" s="14" t="s">
        <v>2319</v>
      </c>
      <c r="I273" s="15">
        <v>1291.8800000000001</v>
      </c>
      <c r="J273" s="77"/>
      <c r="K273" s="92"/>
    </row>
    <row r="274" spans="1:11" ht="20" x14ac:dyDescent="0.25">
      <c r="A274" s="14" t="s">
        <v>2293</v>
      </c>
      <c r="B274" s="14" t="s">
        <v>2599</v>
      </c>
      <c r="C274" s="14" t="s">
        <v>2325</v>
      </c>
      <c r="D274" s="16" t="s">
        <v>2550</v>
      </c>
      <c r="E274" s="16"/>
      <c r="F274" s="14" t="s">
        <v>2600</v>
      </c>
      <c r="G274" s="14" t="s">
        <v>2601</v>
      </c>
      <c r="H274" s="14" t="s">
        <v>2602</v>
      </c>
      <c r="I274" s="15">
        <v>0</v>
      </c>
      <c r="J274" s="77"/>
      <c r="K274" s="92"/>
    </row>
    <row r="275" spans="1:11" ht="20" x14ac:dyDescent="0.25">
      <c r="A275" s="14" t="s">
        <v>2293</v>
      </c>
      <c r="B275" s="14" t="s">
        <v>2599</v>
      </c>
      <c r="C275" s="14" t="s">
        <v>2325</v>
      </c>
      <c r="D275" s="16" t="s">
        <v>2550</v>
      </c>
      <c r="E275" s="16"/>
      <c r="F275" s="14" t="s">
        <v>2600</v>
      </c>
      <c r="G275" s="14" t="s">
        <v>2601</v>
      </c>
      <c r="H275" s="14" t="s">
        <v>2602</v>
      </c>
      <c r="I275" s="15">
        <v>90</v>
      </c>
      <c r="J275" s="77"/>
      <c r="K275" s="92"/>
    </row>
    <row r="276" spans="1:11" ht="20" x14ac:dyDescent="0.25">
      <c r="A276" s="14" t="s">
        <v>2293</v>
      </c>
      <c r="B276" s="14" t="s">
        <v>2603</v>
      </c>
      <c r="C276" s="14" t="s">
        <v>2340</v>
      </c>
      <c r="D276" s="16" t="s">
        <v>2550</v>
      </c>
      <c r="E276" s="16"/>
      <c r="F276" s="14" t="s">
        <v>2604</v>
      </c>
      <c r="G276" s="14" t="s">
        <v>2342</v>
      </c>
      <c r="H276" s="14" t="s">
        <v>2343</v>
      </c>
      <c r="I276" s="15">
        <v>0</v>
      </c>
      <c r="J276" s="77"/>
      <c r="K276" s="92"/>
    </row>
    <row r="277" spans="1:11" ht="20" x14ac:dyDescent="0.25">
      <c r="A277" s="14" t="s">
        <v>2293</v>
      </c>
      <c r="B277" s="14" t="s">
        <v>2603</v>
      </c>
      <c r="C277" s="14" t="s">
        <v>2340</v>
      </c>
      <c r="D277" s="16" t="s">
        <v>2550</v>
      </c>
      <c r="E277" s="16"/>
      <c r="F277" s="14" t="s">
        <v>2604</v>
      </c>
      <c r="G277" s="14" t="s">
        <v>2342</v>
      </c>
      <c r="H277" s="14" t="s">
        <v>2343</v>
      </c>
      <c r="I277" s="15">
        <v>254.03</v>
      </c>
      <c r="J277" s="77"/>
      <c r="K277" s="92"/>
    </row>
    <row r="278" spans="1:11" ht="20" x14ac:dyDescent="0.25">
      <c r="A278" s="14" t="s">
        <v>2293</v>
      </c>
      <c r="B278" s="14" t="s">
        <v>2605</v>
      </c>
      <c r="C278" s="14" t="s">
        <v>2606</v>
      </c>
      <c r="D278" s="16" t="s">
        <v>2581</v>
      </c>
      <c r="E278" s="16"/>
      <c r="F278" s="14" t="s">
        <v>2607</v>
      </c>
      <c r="G278" s="14"/>
      <c r="H278" s="14" t="s">
        <v>2368</v>
      </c>
      <c r="I278" s="15">
        <v>0</v>
      </c>
      <c r="J278" s="77"/>
      <c r="K278" s="92"/>
    </row>
    <row r="279" spans="1:11" ht="20" x14ac:dyDescent="0.25">
      <c r="A279" s="14" t="s">
        <v>2293</v>
      </c>
      <c r="B279" s="14" t="s">
        <v>2605</v>
      </c>
      <c r="C279" s="14" t="s">
        <v>2606</v>
      </c>
      <c r="D279" s="16" t="s">
        <v>2581</v>
      </c>
      <c r="E279" s="16"/>
      <c r="F279" s="14" t="s">
        <v>2608</v>
      </c>
      <c r="G279" s="14"/>
      <c r="H279" s="14" t="s">
        <v>2368</v>
      </c>
      <c r="I279" s="15">
        <v>384</v>
      </c>
      <c r="J279" s="77"/>
      <c r="K279" s="92"/>
    </row>
    <row r="280" spans="1:11" ht="20" x14ac:dyDescent="0.25">
      <c r="A280" s="14" t="s">
        <v>2293</v>
      </c>
      <c r="B280" s="14" t="s">
        <v>2605</v>
      </c>
      <c r="C280" s="14" t="s">
        <v>2606</v>
      </c>
      <c r="D280" s="16" t="s">
        <v>2581</v>
      </c>
      <c r="E280" s="16"/>
      <c r="F280" s="14" t="s">
        <v>2607</v>
      </c>
      <c r="G280" s="14"/>
      <c r="H280" s="14" t="s">
        <v>2368</v>
      </c>
      <c r="I280" s="15">
        <v>2800</v>
      </c>
      <c r="J280" s="77"/>
      <c r="K280" s="92"/>
    </row>
    <row r="281" spans="1:11" ht="30" x14ac:dyDescent="0.25">
      <c r="A281" s="14" t="s">
        <v>2293</v>
      </c>
      <c r="B281" s="14" t="s">
        <v>2609</v>
      </c>
      <c r="C281" s="14" t="s">
        <v>2610</v>
      </c>
      <c r="D281" s="16" t="s">
        <v>2581</v>
      </c>
      <c r="E281" s="16"/>
      <c r="F281" s="14" t="s">
        <v>2611</v>
      </c>
      <c r="G281" s="14"/>
      <c r="H281" s="14" t="s">
        <v>2368</v>
      </c>
      <c r="I281" s="15">
        <v>0</v>
      </c>
      <c r="J281" s="77"/>
      <c r="K281" s="92"/>
    </row>
    <row r="282" spans="1:11" ht="20" x14ac:dyDescent="0.25">
      <c r="A282" s="14" t="s">
        <v>2293</v>
      </c>
      <c r="B282" s="14" t="s">
        <v>2609</v>
      </c>
      <c r="C282" s="14" t="s">
        <v>2610</v>
      </c>
      <c r="D282" s="16" t="s">
        <v>2581</v>
      </c>
      <c r="E282" s="16"/>
      <c r="F282" s="14" t="s">
        <v>2612</v>
      </c>
      <c r="G282" s="14"/>
      <c r="H282" s="14" t="s">
        <v>2368</v>
      </c>
      <c r="I282" s="15">
        <v>1050</v>
      </c>
      <c r="J282" s="77"/>
      <c r="K282" s="92"/>
    </row>
    <row r="283" spans="1:11" ht="20" x14ac:dyDescent="0.25">
      <c r="A283" s="14" t="s">
        <v>2293</v>
      </c>
      <c r="B283" s="14" t="s">
        <v>2613</v>
      </c>
      <c r="C283" s="14" t="s">
        <v>2614</v>
      </c>
      <c r="D283" s="16" t="s">
        <v>2581</v>
      </c>
      <c r="E283" s="16"/>
      <c r="F283" s="14" t="s">
        <v>2615</v>
      </c>
      <c r="G283" s="14" t="s">
        <v>2616</v>
      </c>
      <c r="H283" s="14" t="s">
        <v>2617</v>
      </c>
      <c r="I283" s="15">
        <v>0</v>
      </c>
      <c r="J283" s="77"/>
      <c r="K283" s="92"/>
    </row>
    <row r="284" spans="1:11" ht="20" x14ac:dyDescent="0.25">
      <c r="A284" s="14" t="s">
        <v>2293</v>
      </c>
      <c r="B284" s="14" t="s">
        <v>2613</v>
      </c>
      <c r="C284" s="14" t="s">
        <v>2614</v>
      </c>
      <c r="D284" s="16" t="s">
        <v>2581</v>
      </c>
      <c r="E284" s="16"/>
      <c r="F284" s="14" t="s">
        <v>2618</v>
      </c>
      <c r="G284" s="14" t="s">
        <v>2616</v>
      </c>
      <c r="H284" s="14" t="s">
        <v>2617</v>
      </c>
      <c r="I284" s="15">
        <v>128.4</v>
      </c>
      <c r="J284" s="77"/>
      <c r="K284" s="92"/>
    </row>
    <row r="285" spans="1:11" ht="20" x14ac:dyDescent="0.25">
      <c r="A285" s="14" t="s">
        <v>2293</v>
      </c>
      <c r="B285" s="14" t="s">
        <v>2619</v>
      </c>
      <c r="C285" s="14" t="s">
        <v>2620</v>
      </c>
      <c r="D285" s="16" t="s">
        <v>2581</v>
      </c>
      <c r="E285" s="16"/>
      <c r="F285" s="14" t="s">
        <v>2621</v>
      </c>
      <c r="G285" s="14" t="s">
        <v>2327</v>
      </c>
      <c r="H285" s="14" t="s">
        <v>2328</v>
      </c>
      <c r="I285" s="15">
        <v>0</v>
      </c>
      <c r="J285" s="77"/>
      <c r="K285" s="92"/>
    </row>
    <row r="286" spans="1:11" ht="20" x14ac:dyDescent="0.25">
      <c r="A286" s="14" t="s">
        <v>2293</v>
      </c>
      <c r="B286" s="14" t="s">
        <v>2619</v>
      </c>
      <c r="C286" s="14" t="s">
        <v>2620</v>
      </c>
      <c r="D286" s="16" t="s">
        <v>2581</v>
      </c>
      <c r="E286" s="16"/>
      <c r="F286" s="14" t="s">
        <v>2621</v>
      </c>
      <c r="G286" s="14" t="s">
        <v>2327</v>
      </c>
      <c r="H286" s="14" t="s">
        <v>2328</v>
      </c>
      <c r="I286" s="15">
        <v>686.34</v>
      </c>
      <c r="J286" s="77"/>
      <c r="K286" s="92"/>
    </row>
    <row r="287" spans="1:11" ht="20" x14ac:dyDescent="0.25">
      <c r="A287" s="14" t="s">
        <v>2293</v>
      </c>
      <c r="B287" s="14" t="s">
        <v>2622</v>
      </c>
      <c r="C287" s="14" t="s">
        <v>2623</v>
      </c>
      <c r="D287" s="16" t="s">
        <v>2581</v>
      </c>
      <c r="E287" s="16"/>
      <c r="F287" s="14" t="s">
        <v>2624</v>
      </c>
      <c r="G287" s="14" t="s">
        <v>2318</v>
      </c>
      <c r="H287" s="14" t="s">
        <v>2319</v>
      </c>
      <c r="I287" s="15">
        <v>0</v>
      </c>
      <c r="J287" s="77"/>
      <c r="K287" s="92"/>
    </row>
    <row r="288" spans="1:11" ht="20" x14ac:dyDescent="0.25">
      <c r="A288" s="14" t="s">
        <v>2293</v>
      </c>
      <c r="B288" s="14" t="s">
        <v>2622</v>
      </c>
      <c r="C288" s="14" t="s">
        <v>2623</v>
      </c>
      <c r="D288" s="16" t="s">
        <v>2581</v>
      </c>
      <c r="E288" s="16"/>
      <c r="F288" s="14" t="s">
        <v>2624</v>
      </c>
      <c r="G288" s="14" t="s">
        <v>2318</v>
      </c>
      <c r="H288" s="14" t="s">
        <v>2319</v>
      </c>
      <c r="I288" s="15">
        <v>516.6</v>
      </c>
      <c r="J288" s="77"/>
      <c r="K288" s="92"/>
    </row>
    <row r="289" spans="1:11" ht="20" x14ac:dyDescent="0.25">
      <c r="A289" s="14" t="s">
        <v>2293</v>
      </c>
      <c r="B289" s="14" t="s">
        <v>2625</v>
      </c>
      <c r="C289" s="14" t="s">
        <v>2626</v>
      </c>
      <c r="D289" s="16" t="s">
        <v>2581</v>
      </c>
      <c r="E289" s="16"/>
      <c r="F289" s="14" t="s">
        <v>2627</v>
      </c>
      <c r="G289" s="14" t="s">
        <v>2358</v>
      </c>
      <c r="H289" s="14" t="s">
        <v>2359</v>
      </c>
      <c r="I289" s="15">
        <v>0</v>
      </c>
      <c r="J289" s="77"/>
      <c r="K289" s="92"/>
    </row>
    <row r="290" spans="1:11" ht="20" x14ac:dyDescent="0.25">
      <c r="A290" s="14" t="s">
        <v>2293</v>
      </c>
      <c r="B290" s="14" t="s">
        <v>2625</v>
      </c>
      <c r="C290" s="14" t="s">
        <v>2626</v>
      </c>
      <c r="D290" s="16" t="s">
        <v>2581</v>
      </c>
      <c r="E290" s="16"/>
      <c r="F290" s="14" t="s">
        <v>2627</v>
      </c>
      <c r="G290" s="14" t="s">
        <v>2358</v>
      </c>
      <c r="H290" s="14" t="s">
        <v>2359</v>
      </c>
      <c r="I290" s="15">
        <v>160</v>
      </c>
      <c r="J290" s="77"/>
      <c r="K290" s="92"/>
    </row>
    <row r="291" spans="1:11" ht="30" x14ac:dyDescent="0.25">
      <c r="A291" s="14" t="s">
        <v>2293</v>
      </c>
      <c r="B291" s="14" t="s">
        <v>2628</v>
      </c>
      <c r="C291" s="14" t="s">
        <v>2325</v>
      </c>
      <c r="D291" s="16" t="s">
        <v>2581</v>
      </c>
      <c r="E291" s="16"/>
      <c r="F291" s="14" t="s">
        <v>2629</v>
      </c>
      <c r="G291" s="14" t="s">
        <v>2473</v>
      </c>
      <c r="H291" s="14" t="s">
        <v>2474</v>
      </c>
      <c r="I291" s="15">
        <v>0</v>
      </c>
      <c r="J291" s="77"/>
      <c r="K291" s="92"/>
    </row>
    <row r="292" spans="1:11" ht="20" x14ac:dyDescent="0.25">
      <c r="A292" s="14" t="s">
        <v>2293</v>
      </c>
      <c r="B292" s="14" t="s">
        <v>2628</v>
      </c>
      <c r="C292" s="14" t="s">
        <v>2325</v>
      </c>
      <c r="D292" s="16" t="s">
        <v>2581</v>
      </c>
      <c r="E292" s="16"/>
      <c r="F292" s="14" t="s">
        <v>2630</v>
      </c>
      <c r="G292" s="14" t="s">
        <v>2473</v>
      </c>
      <c r="H292" s="14" t="s">
        <v>2474</v>
      </c>
      <c r="I292" s="15">
        <v>1512</v>
      </c>
      <c r="J292" s="77"/>
      <c r="K292" s="92"/>
    </row>
    <row r="293" spans="1:11" ht="20" x14ac:dyDescent="0.25">
      <c r="A293" s="14" t="s">
        <v>2293</v>
      </c>
      <c r="B293" s="14" t="s">
        <v>2631</v>
      </c>
      <c r="C293" s="14" t="s">
        <v>2632</v>
      </c>
      <c r="D293" s="16" t="s">
        <v>2633</v>
      </c>
      <c r="E293" s="16"/>
      <c r="F293" s="14" t="s">
        <v>2634</v>
      </c>
      <c r="G293" s="14" t="s">
        <v>2304</v>
      </c>
      <c r="H293" s="14" t="s">
        <v>2305</v>
      </c>
      <c r="I293" s="15">
        <v>0</v>
      </c>
      <c r="J293" s="77"/>
      <c r="K293" s="92"/>
    </row>
    <row r="294" spans="1:11" ht="20" x14ac:dyDescent="0.25">
      <c r="A294" s="14" t="s">
        <v>2293</v>
      </c>
      <c r="B294" s="14" t="s">
        <v>2631</v>
      </c>
      <c r="C294" s="14" t="s">
        <v>2632</v>
      </c>
      <c r="D294" s="16" t="s">
        <v>2633</v>
      </c>
      <c r="E294" s="16"/>
      <c r="F294" s="14" t="s">
        <v>2306</v>
      </c>
      <c r="G294" s="14" t="s">
        <v>2304</v>
      </c>
      <c r="H294" s="14" t="s">
        <v>2305</v>
      </c>
      <c r="I294" s="15">
        <v>4.8</v>
      </c>
      <c r="J294" s="77"/>
      <c r="K294" s="92"/>
    </row>
    <row r="295" spans="1:11" ht="20" x14ac:dyDescent="0.25">
      <c r="A295" s="14" t="s">
        <v>2293</v>
      </c>
      <c r="B295" s="14" t="s">
        <v>2635</v>
      </c>
      <c r="C295" s="14" t="s">
        <v>2636</v>
      </c>
      <c r="D295" s="16" t="s">
        <v>2581</v>
      </c>
      <c r="E295" s="16"/>
      <c r="F295" s="14" t="s">
        <v>2637</v>
      </c>
      <c r="G295" s="14" t="s">
        <v>2332</v>
      </c>
      <c r="H295" s="14" t="s">
        <v>2333</v>
      </c>
      <c r="I295" s="15">
        <v>0</v>
      </c>
      <c r="J295" s="77"/>
      <c r="K295" s="92"/>
    </row>
    <row r="296" spans="1:11" ht="20" x14ac:dyDescent="0.25">
      <c r="A296" s="14" t="s">
        <v>2293</v>
      </c>
      <c r="B296" s="14" t="s">
        <v>2635</v>
      </c>
      <c r="C296" s="14" t="s">
        <v>2636</v>
      </c>
      <c r="D296" s="16" t="s">
        <v>2581</v>
      </c>
      <c r="E296" s="16"/>
      <c r="F296" s="14" t="s">
        <v>2637</v>
      </c>
      <c r="G296" s="14" t="s">
        <v>2332</v>
      </c>
      <c r="H296" s="14" t="s">
        <v>2333</v>
      </c>
      <c r="I296" s="15">
        <v>168</v>
      </c>
      <c r="J296" s="77"/>
      <c r="K296" s="92"/>
    </row>
    <row r="297" spans="1:11" ht="20" x14ac:dyDescent="0.25">
      <c r="A297" s="14" t="s">
        <v>2293</v>
      </c>
      <c r="B297" s="14" t="s">
        <v>2638</v>
      </c>
      <c r="C297" s="14" t="s">
        <v>2639</v>
      </c>
      <c r="D297" s="16" t="s">
        <v>2581</v>
      </c>
      <c r="E297" s="16"/>
      <c r="F297" s="14" t="s">
        <v>2640</v>
      </c>
      <c r="G297" s="14" t="s">
        <v>2641</v>
      </c>
      <c r="H297" s="14" t="s">
        <v>2642</v>
      </c>
      <c r="I297" s="15">
        <v>0</v>
      </c>
      <c r="J297" s="77"/>
      <c r="K297" s="92"/>
    </row>
    <row r="298" spans="1:11" ht="20" x14ac:dyDescent="0.25">
      <c r="A298" s="14" t="s">
        <v>2293</v>
      </c>
      <c r="B298" s="14" t="s">
        <v>2638</v>
      </c>
      <c r="C298" s="14" t="s">
        <v>2639</v>
      </c>
      <c r="D298" s="16" t="s">
        <v>2581</v>
      </c>
      <c r="E298" s="16"/>
      <c r="F298" s="14" t="s">
        <v>2643</v>
      </c>
      <c r="G298" s="14" t="s">
        <v>2641</v>
      </c>
      <c r="H298" s="14" t="s">
        <v>2642</v>
      </c>
      <c r="I298" s="15">
        <v>92.25</v>
      </c>
      <c r="J298" s="77"/>
      <c r="K298" s="92"/>
    </row>
    <row r="299" spans="1:11" ht="20" x14ac:dyDescent="0.25">
      <c r="A299" s="14" t="s">
        <v>2293</v>
      </c>
      <c r="B299" s="14" t="s">
        <v>2638</v>
      </c>
      <c r="C299" s="14" t="s">
        <v>2639</v>
      </c>
      <c r="D299" s="16" t="s">
        <v>2581</v>
      </c>
      <c r="E299" s="16"/>
      <c r="F299" s="14" t="s">
        <v>2644</v>
      </c>
      <c r="G299" s="14" t="s">
        <v>2641</v>
      </c>
      <c r="H299" s="14" t="s">
        <v>2642</v>
      </c>
      <c r="I299" s="15">
        <v>319.8</v>
      </c>
      <c r="J299" s="77"/>
      <c r="K299" s="92"/>
    </row>
    <row r="300" spans="1:11" ht="20" x14ac:dyDescent="0.25">
      <c r="A300" s="14" t="s">
        <v>2293</v>
      </c>
      <c r="B300" s="14" t="s">
        <v>2638</v>
      </c>
      <c r="C300" s="14" t="s">
        <v>2639</v>
      </c>
      <c r="D300" s="16" t="s">
        <v>2581</v>
      </c>
      <c r="E300" s="16"/>
      <c r="F300" s="14" t="s">
        <v>2645</v>
      </c>
      <c r="G300" s="14" t="s">
        <v>2641</v>
      </c>
      <c r="H300" s="14" t="s">
        <v>2642</v>
      </c>
      <c r="I300" s="15">
        <v>2214</v>
      </c>
      <c r="J300" s="77"/>
      <c r="K300" s="92"/>
    </row>
    <row r="301" spans="1:11" ht="20" x14ac:dyDescent="0.25">
      <c r="A301" s="14" t="s">
        <v>2293</v>
      </c>
      <c r="B301" s="14" t="s">
        <v>2646</v>
      </c>
      <c r="C301" s="14" t="s">
        <v>2647</v>
      </c>
      <c r="D301" s="16" t="s">
        <v>2581</v>
      </c>
      <c r="E301" s="16"/>
      <c r="F301" s="14" t="s">
        <v>2648</v>
      </c>
      <c r="G301" s="14" t="s">
        <v>2649</v>
      </c>
      <c r="H301" s="14" t="s">
        <v>2650</v>
      </c>
      <c r="I301" s="15">
        <v>0</v>
      </c>
      <c r="J301" s="77"/>
      <c r="K301" s="92"/>
    </row>
    <row r="302" spans="1:11" ht="20" x14ac:dyDescent="0.25">
      <c r="A302" s="14" t="s">
        <v>2293</v>
      </c>
      <c r="B302" s="14" t="s">
        <v>2646</v>
      </c>
      <c r="C302" s="14" t="s">
        <v>2647</v>
      </c>
      <c r="D302" s="16" t="s">
        <v>2581</v>
      </c>
      <c r="E302" s="16"/>
      <c r="F302" s="14" t="s">
        <v>2648</v>
      </c>
      <c r="G302" s="14" t="s">
        <v>2649</v>
      </c>
      <c r="H302" s="14" t="s">
        <v>2650</v>
      </c>
      <c r="I302" s="15">
        <v>908.24</v>
      </c>
      <c r="J302" s="77"/>
      <c r="K302" s="92"/>
    </row>
    <row r="303" spans="1:11" ht="20" x14ac:dyDescent="0.25">
      <c r="A303" s="14" t="s">
        <v>3761</v>
      </c>
      <c r="B303" s="14" t="s">
        <v>2651</v>
      </c>
      <c r="C303" s="14" t="s">
        <v>2652</v>
      </c>
      <c r="D303" s="16" t="s">
        <v>2653</v>
      </c>
      <c r="E303" s="16"/>
      <c r="F303" s="14" t="s">
        <v>2654</v>
      </c>
      <c r="G303" s="14" t="s">
        <v>2311</v>
      </c>
      <c r="H303" s="14" t="s">
        <v>2312</v>
      </c>
      <c r="I303" s="15">
        <v>0</v>
      </c>
      <c r="J303" s="77"/>
      <c r="K303" s="92"/>
    </row>
    <row r="304" spans="1:11" ht="20" x14ac:dyDescent="0.25">
      <c r="A304" s="14" t="s">
        <v>3761</v>
      </c>
      <c r="B304" s="14" t="s">
        <v>2651</v>
      </c>
      <c r="C304" s="14" t="s">
        <v>2652</v>
      </c>
      <c r="D304" s="16" t="s">
        <v>2653</v>
      </c>
      <c r="E304" s="16"/>
      <c r="F304" s="14" t="s">
        <v>2654</v>
      </c>
      <c r="G304" s="14" t="s">
        <v>2311</v>
      </c>
      <c r="H304" s="14" t="s">
        <v>2312</v>
      </c>
      <c r="I304" s="15">
        <v>518</v>
      </c>
      <c r="J304" s="77"/>
      <c r="K304" s="92"/>
    </row>
    <row r="305" spans="1:11" ht="20" x14ac:dyDescent="0.25">
      <c r="A305" s="14" t="s">
        <v>3753</v>
      </c>
      <c r="B305" s="14" t="s">
        <v>2655</v>
      </c>
      <c r="C305" s="14" t="s">
        <v>2436</v>
      </c>
      <c r="D305" s="16" t="s">
        <v>2653</v>
      </c>
      <c r="E305" s="16"/>
      <c r="F305" s="14" t="s">
        <v>2656</v>
      </c>
      <c r="G305" s="14" t="s">
        <v>2438</v>
      </c>
      <c r="H305" s="14" t="s">
        <v>2439</v>
      </c>
      <c r="I305" s="15">
        <v>0</v>
      </c>
      <c r="J305" s="77"/>
      <c r="K305" s="92"/>
    </row>
    <row r="306" spans="1:11" ht="20" x14ac:dyDescent="0.25">
      <c r="A306" s="14" t="s">
        <v>3753</v>
      </c>
      <c r="B306" s="14" t="s">
        <v>2655</v>
      </c>
      <c r="C306" s="14" t="s">
        <v>2436</v>
      </c>
      <c r="D306" s="16" t="s">
        <v>2653</v>
      </c>
      <c r="E306" s="16"/>
      <c r="F306" s="14" t="s">
        <v>2657</v>
      </c>
      <c r="G306" s="14" t="s">
        <v>2438</v>
      </c>
      <c r="H306" s="14" t="s">
        <v>2439</v>
      </c>
      <c r="I306" s="15">
        <v>7.2</v>
      </c>
      <c r="J306" s="77"/>
      <c r="K306" s="92"/>
    </row>
    <row r="307" spans="1:11" ht="20" x14ac:dyDescent="0.25">
      <c r="A307" s="14" t="s">
        <v>3757</v>
      </c>
      <c r="B307" s="14" t="s">
        <v>2655</v>
      </c>
      <c r="C307" s="14" t="s">
        <v>2436</v>
      </c>
      <c r="D307" s="16" t="s">
        <v>2653</v>
      </c>
      <c r="E307" s="16"/>
      <c r="F307" s="14" t="s">
        <v>2657</v>
      </c>
      <c r="G307" s="14" t="s">
        <v>2438</v>
      </c>
      <c r="H307" s="14" t="s">
        <v>2439</v>
      </c>
      <c r="I307" s="15">
        <v>45.6</v>
      </c>
      <c r="J307" s="77"/>
      <c r="K307" s="92"/>
    </row>
    <row r="308" spans="1:11" ht="20" x14ac:dyDescent="0.25">
      <c r="A308" s="14" t="s">
        <v>3755</v>
      </c>
      <c r="B308" s="14" t="s">
        <v>2655</v>
      </c>
      <c r="C308" s="14" t="s">
        <v>2436</v>
      </c>
      <c r="D308" s="16" t="s">
        <v>2653</v>
      </c>
      <c r="E308" s="16"/>
      <c r="F308" s="14" t="s">
        <v>2657</v>
      </c>
      <c r="G308" s="14" t="s">
        <v>2438</v>
      </c>
      <c r="H308" s="14" t="s">
        <v>2439</v>
      </c>
      <c r="I308" s="15">
        <v>52.8</v>
      </c>
      <c r="J308" s="77"/>
      <c r="K308" s="92"/>
    </row>
    <row r="309" spans="1:11" ht="20" x14ac:dyDescent="0.25">
      <c r="A309" s="14" t="s">
        <v>3756</v>
      </c>
      <c r="B309" s="14" t="s">
        <v>2655</v>
      </c>
      <c r="C309" s="14" t="s">
        <v>2436</v>
      </c>
      <c r="D309" s="16" t="s">
        <v>2653</v>
      </c>
      <c r="E309" s="16"/>
      <c r="F309" s="14" t="s">
        <v>2657</v>
      </c>
      <c r="G309" s="14" t="s">
        <v>2438</v>
      </c>
      <c r="H309" s="14" t="s">
        <v>2439</v>
      </c>
      <c r="I309" s="15">
        <v>7.2</v>
      </c>
      <c r="J309" s="77"/>
      <c r="K309" s="92"/>
    </row>
    <row r="310" spans="1:11" ht="30" x14ac:dyDescent="0.25">
      <c r="A310" s="14" t="s">
        <v>2293</v>
      </c>
      <c r="B310" s="14" t="s">
        <v>2658</v>
      </c>
      <c r="C310" s="14" t="s">
        <v>2659</v>
      </c>
      <c r="D310" s="16" t="s">
        <v>2653</v>
      </c>
      <c r="E310" s="16"/>
      <c r="F310" s="14" t="s">
        <v>2660</v>
      </c>
      <c r="G310" s="14" t="s">
        <v>2661</v>
      </c>
      <c r="H310" s="14" t="s">
        <v>2662</v>
      </c>
      <c r="I310" s="15">
        <v>0</v>
      </c>
      <c r="J310" s="77"/>
      <c r="K310" s="92"/>
    </row>
    <row r="311" spans="1:11" ht="20" x14ac:dyDescent="0.25">
      <c r="A311" s="14" t="s">
        <v>2293</v>
      </c>
      <c r="B311" s="14" t="s">
        <v>2658</v>
      </c>
      <c r="C311" s="14" t="s">
        <v>2659</v>
      </c>
      <c r="D311" s="16" t="s">
        <v>2653</v>
      </c>
      <c r="E311" s="16"/>
      <c r="F311" s="14" t="s">
        <v>2663</v>
      </c>
      <c r="G311" s="14" t="s">
        <v>2661</v>
      </c>
      <c r="H311" s="14" t="s">
        <v>2662</v>
      </c>
      <c r="I311" s="15">
        <v>1555.34</v>
      </c>
      <c r="J311" s="77"/>
      <c r="K311" s="92"/>
    </row>
    <row r="312" spans="1:11" ht="20" x14ac:dyDescent="0.25">
      <c r="A312" s="14" t="s">
        <v>2293</v>
      </c>
      <c r="B312" s="14" t="s">
        <v>2664</v>
      </c>
      <c r="C312" s="14" t="s">
        <v>2665</v>
      </c>
      <c r="D312" s="16" t="s">
        <v>2653</v>
      </c>
      <c r="E312" s="16"/>
      <c r="F312" s="14" t="s">
        <v>2666</v>
      </c>
      <c r="G312" s="14" t="s">
        <v>2667</v>
      </c>
      <c r="H312" s="14" t="s">
        <v>2668</v>
      </c>
      <c r="I312" s="15">
        <v>0</v>
      </c>
      <c r="J312" s="77"/>
      <c r="K312" s="92"/>
    </row>
    <row r="313" spans="1:11" ht="20" x14ac:dyDescent="0.25">
      <c r="A313" s="14" t="s">
        <v>2293</v>
      </c>
      <c r="B313" s="14" t="s">
        <v>2664</v>
      </c>
      <c r="C313" s="14" t="s">
        <v>2665</v>
      </c>
      <c r="D313" s="16" t="s">
        <v>2653</v>
      </c>
      <c r="E313" s="16"/>
      <c r="F313" s="14" t="s">
        <v>2666</v>
      </c>
      <c r="G313" s="14" t="s">
        <v>2667</v>
      </c>
      <c r="H313" s="14" t="s">
        <v>2668</v>
      </c>
      <c r="I313" s="15">
        <v>95.02</v>
      </c>
      <c r="J313" s="77"/>
      <c r="K313" s="92"/>
    </row>
    <row r="314" spans="1:11" ht="20" x14ac:dyDescent="0.25">
      <c r="A314" s="14" t="s">
        <v>2293</v>
      </c>
      <c r="B314" s="14" t="s">
        <v>2669</v>
      </c>
      <c r="C314" s="14" t="s">
        <v>2670</v>
      </c>
      <c r="D314" s="16" t="s">
        <v>2653</v>
      </c>
      <c r="E314" s="16"/>
      <c r="F314" s="14" t="s">
        <v>2671</v>
      </c>
      <c r="G314" s="14" t="s">
        <v>2661</v>
      </c>
      <c r="H314" s="14" t="s">
        <v>2662</v>
      </c>
      <c r="I314" s="15">
        <v>0</v>
      </c>
      <c r="J314" s="77"/>
      <c r="K314" s="92"/>
    </row>
    <row r="315" spans="1:11" ht="20" x14ac:dyDescent="0.25">
      <c r="A315" s="14" t="s">
        <v>2293</v>
      </c>
      <c r="B315" s="14" t="s">
        <v>2669</v>
      </c>
      <c r="C315" s="14" t="s">
        <v>2670</v>
      </c>
      <c r="D315" s="16" t="s">
        <v>2653</v>
      </c>
      <c r="E315" s="16"/>
      <c r="F315" s="14" t="s">
        <v>2671</v>
      </c>
      <c r="G315" s="14" t="s">
        <v>2661</v>
      </c>
      <c r="H315" s="14" t="s">
        <v>2662</v>
      </c>
      <c r="I315" s="15">
        <v>1193.0999999999999</v>
      </c>
      <c r="J315" s="77"/>
      <c r="K315" s="92"/>
    </row>
    <row r="316" spans="1:11" ht="20" x14ac:dyDescent="0.25">
      <c r="A316" s="14" t="s">
        <v>2293</v>
      </c>
      <c r="B316" s="14" t="s">
        <v>2672</v>
      </c>
      <c r="C316" s="14" t="s">
        <v>2673</v>
      </c>
      <c r="D316" s="16" t="s">
        <v>2653</v>
      </c>
      <c r="E316" s="16"/>
      <c r="F316" s="14" t="s">
        <v>2674</v>
      </c>
      <c r="G316" s="14" t="s">
        <v>2675</v>
      </c>
      <c r="H316" s="14" t="s">
        <v>2676</v>
      </c>
      <c r="I316" s="15">
        <v>0</v>
      </c>
      <c r="J316" s="77"/>
      <c r="K316" s="92"/>
    </row>
    <row r="317" spans="1:11" ht="20" x14ac:dyDescent="0.25">
      <c r="A317" s="14" t="s">
        <v>2293</v>
      </c>
      <c r="B317" s="14" t="s">
        <v>2672</v>
      </c>
      <c r="C317" s="14" t="s">
        <v>2673</v>
      </c>
      <c r="D317" s="16" t="s">
        <v>2653</v>
      </c>
      <c r="E317" s="16"/>
      <c r="F317" s="14" t="s">
        <v>2677</v>
      </c>
      <c r="G317" s="14" t="s">
        <v>2675</v>
      </c>
      <c r="H317" s="14" t="s">
        <v>2676</v>
      </c>
      <c r="I317" s="15">
        <v>200</v>
      </c>
      <c r="J317" s="77"/>
      <c r="K317" s="92"/>
    </row>
    <row r="318" spans="1:11" ht="20" x14ac:dyDescent="0.25">
      <c r="A318" s="14" t="s">
        <v>2293</v>
      </c>
      <c r="B318" s="14" t="s">
        <v>2678</v>
      </c>
      <c r="C318" s="14" t="s">
        <v>2679</v>
      </c>
      <c r="D318" s="16" t="s">
        <v>2653</v>
      </c>
      <c r="E318" s="16"/>
      <c r="F318" s="14" t="s">
        <v>2680</v>
      </c>
      <c r="G318" s="14" t="s">
        <v>2681</v>
      </c>
      <c r="H318" s="14" t="s">
        <v>128</v>
      </c>
      <c r="I318" s="15">
        <v>0</v>
      </c>
      <c r="J318" s="77"/>
      <c r="K318" s="92"/>
    </row>
    <row r="319" spans="1:11" ht="20" x14ac:dyDescent="0.25">
      <c r="A319" s="14" t="s">
        <v>2293</v>
      </c>
      <c r="B319" s="14" t="s">
        <v>2678</v>
      </c>
      <c r="C319" s="14" t="s">
        <v>2679</v>
      </c>
      <c r="D319" s="16" t="s">
        <v>2653</v>
      </c>
      <c r="E319" s="16"/>
      <c r="F319" s="14" t="s">
        <v>2680</v>
      </c>
      <c r="G319" s="14" t="s">
        <v>2681</v>
      </c>
      <c r="H319" s="14" t="s">
        <v>128</v>
      </c>
      <c r="I319" s="15">
        <v>292.58999999999997</v>
      </c>
      <c r="J319" s="77"/>
      <c r="K319" s="92"/>
    </row>
    <row r="320" spans="1:11" ht="40" x14ac:dyDescent="0.25">
      <c r="A320" s="14" t="s">
        <v>2293</v>
      </c>
      <c r="B320" s="14" t="s">
        <v>2682</v>
      </c>
      <c r="C320" s="14" t="s">
        <v>2683</v>
      </c>
      <c r="D320" s="16" t="s">
        <v>2684</v>
      </c>
      <c r="E320" s="16"/>
      <c r="F320" s="14" t="s">
        <v>2685</v>
      </c>
      <c r="G320" s="14" t="s">
        <v>2473</v>
      </c>
      <c r="H320" s="14" t="s">
        <v>2474</v>
      </c>
      <c r="I320" s="15">
        <v>0</v>
      </c>
      <c r="J320" s="77"/>
      <c r="K320" s="92"/>
    </row>
    <row r="321" spans="1:11" ht="20" x14ac:dyDescent="0.25">
      <c r="A321" s="14" t="s">
        <v>2293</v>
      </c>
      <c r="B321" s="14" t="s">
        <v>2682</v>
      </c>
      <c r="C321" s="14" t="s">
        <v>2683</v>
      </c>
      <c r="D321" s="16" t="s">
        <v>2684</v>
      </c>
      <c r="E321" s="16"/>
      <c r="F321" s="14" t="s">
        <v>2686</v>
      </c>
      <c r="G321" s="14" t="s">
        <v>2473</v>
      </c>
      <c r="H321" s="14" t="s">
        <v>2474</v>
      </c>
      <c r="I321" s="15">
        <v>2100</v>
      </c>
      <c r="J321" s="77"/>
      <c r="K321" s="92"/>
    </row>
    <row r="322" spans="1:11" ht="20" x14ac:dyDescent="0.25">
      <c r="A322" s="14" t="s">
        <v>2293</v>
      </c>
      <c r="B322" s="14" t="s">
        <v>2687</v>
      </c>
      <c r="C322" s="14" t="s">
        <v>2688</v>
      </c>
      <c r="D322" s="16" t="s">
        <v>2684</v>
      </c>
      <c r="E322" s="16"/>
      <c r="F322" s="14" t="s">
        <v>2689</v>
      </c>
      <c r="G322" s="14" t="s">
        <v>2690</v>
      </c>
      <c r="H322" s="14" t="s">
        <v>2691</v>
      </c>
      <c r="I322" s="15">
        <v>0</v>
      </c>
      <c r="J322" s="77"/>
      <c r="K322" s="92"/>
    </row>
    <row r="323" spans="1:11" ht="20" x14ac:dyDescent="0.25">
      <c r="A323" s="14" t="s">
        <v>2293</v>
      </c>
      <c r="B323" s="14" t="s">
        <v>2687</v>
      </c>
      <c r="C323" s="14" t="s">
        <v>2688</v>
      </c>
      <c r="D323" s="16" t="s">
        <v>2684</v>
      </c>
      <c r="E323" s="16"/>
      <c r="F323" s="14" t="s">
        <v>2692</v>
      </c>
      <c r="G323" s="14" t="s">
        <v>2690</v>
      </c>
      <c r="H323" s="14" t="s">
        <v>2691</v>
      </c>
      <c r="I323" s="15">
        <v>1000</v>
      </c>
      <c r="J323" s="77"/>
      <c r="K323" s="92"/>
    </row>
    <row r="324" spans="1:11" ht="20" x14ac:dyDescent="0.25">
      <c r="A324" s="14" t="s">
        <v>3759</v>
      </c>
      <c r="B324" s="14" t="s">
        <v>2693</v>
      </c>
      <c r="C324" s="14" t="s">
        <v>2694</v>
      </c>
      <c r="D324" s="16" t="s">
        <v>2684</v>
      </c>
      <c r="E324" s="16"/>
      <c r="F324" s="14" t="s">
        <v>2695</v>
      </c>
      <c r="G324" s="14" t="s">
        <v>2696</v>
      </c>
      <c r="H324" s="14" t="s">
        <v>2697</v>
      </c>
      <c r="I324" s="15">
        <v>0</v>
      </c>
      <c r="J324" s="77"/>
      <c r="K324" s="92"/>
    </row>
    <row r="325" spans="1:11" ht="20" x14ac:dyDescent="0.25">
      <c r="A325" s="14" t="s">
        <v>3759</v>
      </c>
      <c r="B325" s="14" t="s">
        <v>2693</v>
      </c>
      <c r="C325" s="14" t="s">
        <v>2694</v>
      </c>
      <c r="D325" s="16" t="s">
        <v>2684</v>
      </c>
      <c r="E325" s="16"/>
      <c r="F325" s="14" t="s">
        <v>2698</v>
      </c>
      <c r="G325" s="14" t="s">
        <v>2696</v>
      </c>
      <c r="H325" s="14" t="s">
        <v>2697</v>
      </c>
      <c r="I325" s="15">
        <v>800</v>
      </c>
      <c r="J325" s="77"/>
      <c r="K325" s="92"/>
    </row>
    <row r="326" spans="1:11" ht="20" x14ac:dyDescent="0.25">
      <c r="A326" s="14" t="s">
        <v>2293</v>
      </c>
      <c r="B326" s="14" t="s">
        <v>2699</v>
      </c>
      <c r="C326" s="14" t="s">
        <v>2340</v>
      </c>
      <c r="D326" s="16" t="s">
        <v>2684</v>
      </c>
      <c r="E326" s="16"/>
      <c r="F326" s="14" t="s">
        <v>2700</v>
      </c>
      <c r="G326" s="14" t="s">
        <v>2342</v>
      </c>
      <c r="H326" s="14" t="s">
        <v>2343</v>
      </c>
      <c r="I326" s="15">
        <v>0</v>
      </c>
      <c r="J326" s="77"/>
      <c r="K326" s="92"/>
    </row>
    <row r="327" spans="1:11" ht="20" x14ac:dyDescent="0.25">
      <c r="A327" s="14" t="s">
        <v>2293</v>
      </c>
      <c r="B327" s="14" t="s">
        <v>2699</v>
      </c>
      <c r="C327" s="14" t="s">
        <v>2340</v>
      </c>
      <c r="D327" s="16" t="s">
        <v>2684</v>
      </c>
      <c r="E327" s="16"/>
      <c r="F327" s="14" t="s">
        <v>2701</v>
      </c>
      <c r="G327" s="14" t="s">
        <v>2342</v>
      </c>
      <c r="H327" s="14" t="s">
        <v>2343</v>
      </c>
      <c r="I327" s="15">
        <v>162.15</v>
      </c>
      <c r="J327" s="77"/>
      <c r="K327" s="92"/>
    </row>
    <row r="328" spans="1:11" ht="20" x14ac:dyDescent="0.25">
      <c r="A328" s="14" t="s">
        <v>2293</v>
      </c>
      <c r="B328" s="14" t="s">
        <v>2702</v>
      </c>
      <c r="C328" s="14" t="s">
        <v>2436</v>
      </c>
      <c r="D328" s="16" t="s">
        <v>2684</v>
      </c>
      <c r="E328" s="16"/>
      <c r="F328" s="14" t="s">
        <v>2703</v>
      </c>
      <c r="G328" s="14" t="s">
        <v>2438</v>
      </c>
      <c r="H328" s="14" t="s">
        <v>2439</v>
      </c>
      <c r="I328" s="15">
        <v>0</v>
      </c>
      <c r="J328" s="77"/>
      <c r="K328" s="92"/>
    </row>
    <row r="329" spans="1:11" ht="20" x14ac:dyDescent="0.25">
      <c r="A329" s="14" t="s">
        <v>2293</v>
      </c>
      <c r="B329" s="14" t="s">
        <v>2702</v>
      </c>
      <c r="C329" s="14" t="s">
        <v>2436</v>
      </c>
      <c r="D329" s="16" t="s">
        <v>2684</v>
      </c>
      <c r="E329" s="16"/>
      <c r="F329" s="14" t="s">
        <v>2703</v>
      </c>
      <c r="G329" s="14" t="s">
        <v>2438</v>
      </c>
      <c r="H329" s="14" t="s">
        <v>2439</v>
      </c>
      <c r="I329" s="15">
        <v>127.2</v>
      </c>
      <c r="J329" s="77"/>
      <c r="K329" s="92"/>
    </row>
    <row r="330" spans="1:11" ht="20" x14ac:dyDescent="0.25">
      <c r="A330" s="14" t="s">
        <v>2293</v>
      </c>
      <c r="B330" s="14" t="s">
        <v>2704</v>
      </c>
      <c r="C330" s="14" t="s">
        <v>2705</v>
      </c>
      <c r="D330" s="16" t="s">
        <v>2684</v>
      </c>
      <c r="E330" s="16"/>
      <c r="F330" s="14" t="s">
        <v>2706</v>
      </c>
      <c r="G330" s="14" t="s">
        <v>2332</v>
      </c>
      <c r="H330" s="14" t="s">
        <v>2333</v>
      </c>
      <c r="I330" s="15">
        <v>0</v>
      </c>
      <c r="J330" s="77"/>
      <c r="K330" s="92"/>
    </row>
    <row r="331" spans="1:11" ht="20" x14ac:dyDescent="0.25">
      <c r="A331" s="14" t="s">
        <v>2293</v>
      </c>
      <c r="B331" s="14" t="s">
        <v>2704</v>
      </c>
      <c r="C331" s="14" t="s">
        <v>2705</v>
      </c>
      <c r="D331" s="16" t="s">
        <v>2684</v>
      </c>
      <c r="E331" s="16"/>
      <c r="F331" s="14" t="s">
        <v>2706</v>
      </c>
      <c r="G331" s="14" t="s">
        <v>2332</v>
      </c>
      <c r="H331" s="14" t="s">
        <v>2333</v>
      </c>
      <c r="I331" s="15">
        <v>224</v>
      </c>
      <c r="J331" s="77"/>
      <c r="K331" s="92"/>
    </row>
    <row r="332" spans="1:11" ht="20" x14ac:dyDescent="0.25">
      <c r="A332" s="14" t="s">
        <v>3768</v>
      </c>
      <c r="B332" s="14" t="s">
        <v>2707</v>
      </c>
      <c r="C332" s="14" t="s">
        <v>2606</v>
      </c>
      <c r="D332" s="16" t="s">
        <v>2684</v>
      </c>
      <c r="E332" s="16"/>
      <c r="F332" s="14" t="s">
        <v>2708</v>
      </c>
      <c r="G332" s="14" t="s">
        <v>2709</v>
      </c>
      <c r="H332" s="14" t="s">
        <v>2710</v>
      </c>
      <c r="I332" s="15">
        <v>0</v>
      </c>
      <c r="J332" s="77"/>
      <c r="K332" s="92"/>
    </row>
    <row r="333" spans="1:11" ht="20" x14ac:dyDescent="0.25">
      <c r="A333" s="14" t="s">
        <v>3768</v>
      </c>
      <c r="B333" s="14" t="s">
        <v>2707</v>
      </c>
      <c r="C333" s="14" t="s">
        <v>2606</v>
      </c>
      <c r="D333" s="16" t="s">
        <v>2684</v>
      </c>
      <c r="E333" s="16"/>
      <c r="F333" s="14" t="s">
        <v>2708</v>
      </c>
      <c r="G333" s="14" t="s">
        <v>2709</v>
      </c>
      <c r="H333" s="14" t="s">
        <v>2710</v>
      </c>
      <c r="I333" s="15">
        <v>2500</v>
      </c>
      <c r="J333" s="77"/>
      <c r="K333" s="92"/>
    </row>
    <row r="334" spans="1:11" ht="20" x14ac:dyDescent="0.25">
      <c r="A334" s="14" t="s">
        <v>2293</v>
      </c>
      <c r="B334" s="14" t="s">
        <v>2711</v>
      </c>
      <c r="C334" s="14" t="s">
        <v>2712</v>
      </c>
      <c r="D334" s="16" t="s">
        <v>2684</v>
      </c>
      <c r="E334" s="16"/>
      <c r="F334" s="14" t="s">
        <v>2713</v>
      </c>
      <c r="G334" s="14" t="s">
        <v>2714</v>
      </c>
      <c r="H334" s="14" t="s">
        <v>2715</v>
      </c>
      <c r="I334" s="15">
        <v>0</v>
      </c>
      <c r="J334" s="77"/>
      <c r="K334" s="92"/>
    </row>
    <row r="335" spans="1:11" ht="20" x14ac:dyDescent="0.25">
      <c r="A335" s="14" t="s">
        <v>2293</v>
      </c>
      <c r="B335" s="14" t="s">
        <v>2711</v>
      </c>
      <c r="C335" s="14" t="s">
        <v>2712</v>
      </c>
      <c r="D335" s="16" t="s">
        <v>2684</v>
      </c>
      <c r="E335" s="16"/>
      <c r="F335" s="14" t="s">
        <v>2713</v>
      </c>
      <c r="G335" s="14" t="s">
        <v>2714</v>
      </c>
      <c r="H335" s="14" t="s">
        <v>2715</v>
      </c>
      <c r="I335" s="15">
        <v>100</v>
      </c>
      <c r="J335" s="77"/>
      <c r="K335" s="92"/>
    </row>
    <row r="336" spans="1:11" ht="20" x14ac:dyDescent="0.25">
      <c r="A336" s="14" t="s">
        <v>2293</v>
      </c>
      <c r="B336" s="14" t="s">
        <v>2716</v>
      </c>
      <c r="C336" s="14" t="s">
        <v>2717</v>
      </c>
      <c r="D336" s="16" t="s">
        <v>2718</v>
      </c>
      <c r="E336" s="16"/>
      <c r="F336" s="14" t="s">
        <v>2719</v>
      </c>
      <c r="G336" s="14" t="s">
        <v>2304</v>
      </c>
      <c r="H336" s="14" t="s">
        <v>2305</v>
      </c>
      <c r="I336" s="15">
        <v>0</v>
      </c>
      <c r="J336" s="77"/>
      <c r="K336" s="92"/>
    </row>
    <row r="337" spans="1:11" ht="20" x14ac:dyDescent="0.25">
      <c r="A337" s="14" t="s">
        <v>2293</v>
      </c>
      <c r="B337" s="14" t="s">
        <v>2716</v>
      </c>
      <c r="C337" s="14" t="s">
        <v>2717</v>
      </c>
      <c r="D337" s="16" t="s">
        <v>2718</v>
      </c>
      <c r="E337" s="16"/>
      <c r="F337" s="14" t="s">
        <v>2306</v>
      </c>
      <c r="G337" s="14" t="s">
        <v>2304</v>
      </c>
      <c r="H337" s="14" t="s">
        <v>2305</v>
      </c>
      <c r="I337" s="15">
        <v>4.8</v>
      </c>
      <c r="J337" s="77"/>
      <c r="K337" s="92"/>
    </row>
    <row r="338" spans="1:11" ht="30" x14ac:dyDescent="0.25">
      <c r="A338" s="14" t="s">
        <v>2293</v>
      </c>
      <c r="B338" s="14" t="s">
        <v>2720</v>
      </c>
      <c r="C338" s="14" t="s">
        <v>2721</v>
      </c>
      <c r="D338" s="16" t="s">
        <v>2684</v>
      </c>
      <c r="E338" s="16"/>
      <c r="F338" s="14" t="s">
        <v>2722</v>
      </c>
      <c r="G338" s="14" t="s">
        <v>2723</v>
      </c>
      <c r="H338" s="14" t="s">
        <v>2724</v>
      </c>
      <c r="I338" s="15">
        <v>0</v>
      </c>
      <c r="J338" s="77"/>
      <c r="K338" s="92"/>
    </row>
    <row r="339" spans="1:11" ht="20" x14ac:dyDescent="0.25">
      <c r="A339" s="14" t="s">
        <v>2293</v>
      </c>
      <c r="B339" s="14" t="s">
        <v>2720</v>
      </c>
      <c r="C339" s="14" t="s">
        <v>2721</v>
      </c>
      <c r="D339" s="16" t="s">
        <v>2684</v>
      </c>
      <c r="E339" s="16"/>
      <c r="F339" s="14" t="s">
        <v>2725</v>
      </c>
      <c r="G339" s="14" t="s">
        <v>2723</v>
      </c>
      <c r="H339" s="14" t="s">
        <v>2724</v>
      </c>
      <c r="I339" s="15">
        <v>510</v>
      </c>
      <c r="J339" s="77"/>
      <c r="K339" s="92"/>
    </row>
    <row r="340" spans="1:11" ht="20" x14ac:dyDescent="0.25">
      <c r="A340" s="14" t="s">
        <v>3758</v>
      </c>
      <c r="B340" s="14" t="s">
        <v>2726</v>
      </c>
      <c r="C340" s="14" t="s">
        <v>2727</v>
      </c>
      <c r="D340" s="16" t="s">
        <v>2684</v>
      </c>
      <c r="E340" s="16"/>
      <c r="F340" s="14" t="s">
        <v>2728</v>
      </c>
      <c r="G340" s="14" t="s">
        <v>2729</v>
      </c>
      <c r="H340" s="14" t="s">
        <v>2730</v>
      </c>
      <c r="I340" s="15">
        <v>0</v>
      </c>
      <c r="J340" s="77"/>
      <c r="K340" s="92"/>
    </row>
    <row r="341" spans="1:11" ht="20" x14ac:dyDescent="0.25">
      <c r="A341" s="14" t="s">
        <v>3758</v>
      </c>
      <c r="B341" s="14" t="s">
        <v>2726</v>
      </c>
      <c r="C341" s="14" t="s">
        <v>2727</v>
      </c>
      <c r="D341" s="16" t="s">
        <v>2684</v>
      </c>
      <c r="E341" s="16"/>
      <c r="F341" s="14" t="s">
        <v>2728</v>
      </c>
      <c r="G341" s="14" t="s">
        <v>2729</v>
      </c>
      <c r="H341" s="14" t="s">
        <v>2730</v>
      </c>
      <c r="I341" s="15">
        <v>2178</v>
      </c>
      <c r="J341" s="77"/>
      <c r="K341" s="92"/>
    </row>
    <row r="342" spans="1:11" ht="20" x14ac:dyDescent="0.25">
      <c r="A342" s="14" t="s">
        <v>2293</v>
      </c>
      <c r="B342" s="14" t="s">
        <v>2731</v>
      </c>
      <c r="C342" s="14" t="s">
        <v>2683</v>
      </c>
      <c r="D342" s="16" t="s">
        <v>2684</v>
      </c>
      <c r="E342" s="16"/>
      <c r="F342" s="14" t="s">
        <v>2732</v>
      </c>
      <c r="G342" s="14" t="s">
        <v>2327</v>
      </c>
      <c r="H342" s="14" t="s">
        <v>2328</v>
      </c>
      <c r="I342" s="15">
        <v>0</v>
      </c>
      <c r="J342" s="77"/>
      <c r="K342" s="92"/>
    </row>
    <row r="343" spans="1:11" ht="20" x14ac:dyDescent="0.25">
      <c r="A343" s="14" t="s">
        <v>2293</v>
      </c>
      <c r="B343" s="14" t="s">
        <v>2731</v>
      </c>
      <c r="C343" s="14" t="s">
        <v>2683</v>
      </c>
      <c r="D343" s="16" t="s">
        <v>2684</v>
      </c>
      <c r="E343" s="16"/>
      <c r="F343" s="14" t="s">
        <v>2732</v>
      </c>
      <c r="G343" s="14" t="s">
        <v>2327</v>
      </c>
      <c r="H343" s="14" t="s">
        <v>2328</v>
      </c>
      <c r="I343" s="15">
        <v>686.34</v>
      </c>
      <c r="J343" s="77"/>
      <c r="K343" s="92"/>
    </row>
    <row r="344" spans="1:11" ht="20" x14ac:dyDescent="0.25">
      <c r="A344" s="14" t="s">
        <v>2293</v>
      </c>
      <c r="B344" s="14" t="s">
        <v>2733</v>
      </c>
      <c r="C344" s="14" t="s">
        <v>2734</v>
      </c>
      <c r="D344" s="16" t="s">
        <v>2684</v>
      </c>
      <c r="E344" s="16"/>
      <c r="F344" s="14" t="s">
        <v>2735</v>
      </c>
      <c r="G344" s="14" t="s">
        <v>2318</v>
      </c>
      <c r="H344" s="14" t="s">
        <v>2319</v>
      </c>
      <c r="I344" s="15">
        <v>0</v>
      </c>
      <c r="J344" s="77"/>
      <c r="K344" s="92"/>
    </row>
    <row r="345" spans="1:11" ht="20" x14ac:dyDescent="0.25">
      <c r="A345" s="14" t="s">
        <v>2293</v>
      </c>
      <c r="B345" s="14" t="s">
        <v>2733</v>
      </c>
      <c r="C345" s="14" t="s">
        <v>2734</v>
      </c>
      <c r="D345" s="16" t="s">
        <v>2684</v>
      </c>
      <c r="E345" s="16"/>
      <c r="F345" s="14" t="s">
        <v>2735</v>
      </c>
      <c r="G345" s="14" t="s">
        <v>2318</v>
      </c>
      <c r="H345" s="14" t="s">
        <v>2319</v>
      </c>
      <c r="I345" s="15">
        <v>1291.8800000000001</v>
      </c>
      <c r="J345" s="77"/>
      <c r="K345" s="92"/>
    </row>
    <row r="346" spans="1:11" ht="20" x14ac:dyDescent="0.25">
      <c r="A346" s="14" t="s">
        <v>2293</v>
      </c>
      <c r="B346" s="14" t="s">
        <v>2736</v>
      </c>
      <c r="C346" s="14" t="s">
        <v>2737</v>
      </c>
      <c r="D346" s="16" t="s">
        <v>2684</v>
      </c>
      <c r="E346" s="16"/>
      <c r="F346" s="14" t="s">
        <v>2738</v>
      </c>
      <c r="G346" s="14" t="s">
        <v>2318</v>
      </c>
      <c r="H346" s="14" t="s">
        <v>2319</v>
      </c>
      <c r="I346" s="15">
        <v>0</v>
      </c>
      <c r="J346" s="77"/>
      <c r="K346" s="92"/>
    </row>
    <row r="347" spans="1:11" ht="20" x14ac:dyDescent="0.25">
      <c r="A347" s="14" t="s">
        <v>2293</v>
      </c>
      <c r="B347" s="14" t="s">
        <v>2736</v>
      </c>
      <c r="C347" s="14" t="s">
        <v>2737</v>
      </c>
      <c r="D347" s="16" t="s">
        <v>2684</v>
      </c>
      <c r="E347" s="16"/>
      <c r="F347" s="14" t="s">
        <v>2738</v>
      </c>
      <c r="G347" s="14" t="s">
        <v>2318</v>
      </c>
      <c r="H347" s="14" t="s">
        <v>2319</v>
      </c>
      <c r="I347" s="15">
        <v>533.82000000000005</v>
      </c>
      <c r="J347" s="77"/>
      <c r="K347" s="92"/>
    </row>
    <row r="348" spans="1:11" ht="20" x14ac:dyDescent="0.25">
      <c r="A348" s="14" t="s">
        <v>2293</v>
      </c>
      <c r="B348" s="14" t="s">
        <v>2739</v>
      </c>
      <c r="C348" s="14" t="s">
        <v>2740</v>
      </c>
      <c r="D348" s="16" t="s">
        <v>2684</v>
      </c>
      <c r="E348" s="16"/>
      <c r="F348" s="14" t="s">
        <v>2741</v>
      </c>
      <c r="G348" s="14" t="s">
        <v>2661</v>
      </c>
      <c r="H348" s="14" t="s">
        <v>2662</v>
      </c>
      <c r="I348" s="15">
        <v>0</v>
      </c>
      <c r="J348" s="77"/>
      <c r="K348" s="92"/>
    </row>
    <row r="349" spans="1:11" ht="20" x14ac:dyDescent="0.25">
      <c r="A349" s="14" t="s">
        <v>2293</v>
      </c>
      <c r="B349" s="14" t="s">
        <v>2739</v>
      </c>
      <c r="C349" s="14" t="s">
        <v>2740</v>
      </c>
      <c r="D349" s="16" t="s">
        <v>2684</v>
      </c>
      <c r="E349" s="16"/>
      <c r="F349" s="14" t="s">
        <v>2741</v>
      </c>
      <c r="G349" s="14" t="s">
        <v>2661</v>
      </c>
      <c r="H349" s="14" t="s">
        <v>2662</v>
      </c>
      <c r="I349" s="15">
        <v>280.44</v>
      </c>
      <c r="J349" s="77"/>
      <c r="K349" s="92"/>
    </row>
    <row r="350" spans="1:11" ht="20" x14ac:dyDescent="0.25">
      <c r="A350" s="14" t="s">
        <v>3758</v>
      </c>
      <c r="B350" s="14" t="s">
        <v>2742</v>
      </c>
      <c r="C350" s="14" t="s">
        <v>2743</v>
      </c>
      <c r="D350" s="16" t="s">
        <v>2684</v>
      </c>
      <c r="E350" s="16"/>
      <c r="F350" s="14" t="s">
        <v>2744</v>
      </c>
      <c r="G350" s="14" t="s">
        <v>2745</v>
      </c>
      <c r="H350" s="14" t="s">
        <v>2746</v>
      </c>
      <c r="I350" s="15">
        <v>0</v>
      </c>
      <c r="J350" s="77"/>
      <c r="K350" s="92"/>
    </row>
    <row r="351" spans="1:11" ht="20" x14ac:dyDescent="0.25">
      <c r="A351" s="14" t="s">
        <v>3758</v>
      </c>
      <c r="B351" s="14" t="s">
        <v>2742</v>
      </c>
      <c r="C351" s="14" t="s">
        <v>2743</v>
      </c>
      <c r="D351" s="16" t="s">
        <v>2684</v>
      </c>
      <c r="E351" s="16"/>
      <c r="F351" s="14" t="s">
        <v>2747</v>
      </c>
      <c r="G351" s="14" t="s">
        <v>2745</v>
      </c>
      <c r="H351" s="14" t="s">
        <v>2746</v>
      </c>
      <c r="I351" s="15">
        <v>136.5</v>
      </c>
      <c r="J351" s="77"/>
      <c r="K351" s="92"/>
    </row>
    <row r="352" spans="1:11" ht="20" x14ac:dyDescent="0.25">
      <c r="A352" s="14" t="s">
        <v>2293</v>
      </c>
      <c r="B352" s="14" t="s">
        <v>2748</v>
      </c>
      <c r="C352" s="14" t="s">
        <v>2749</v>
      </c>
      <c r="D352" s="16" t="s">
        <v>2684</v>
      </c>
      <c r="E352" s="16"/>
      <c r="F352" s="14" t="s">
        <v>2750</v>
      </c>
      <c r="G352" s="14" t="s">
        <v>2751</v>
      </c>
      <c r="H352" s="14" t="s">
        <v>2752</v>
      </c>
      <c r="I352" s="15">
        <v>0</v>
      </c>
      <c r="J352" s="77"/>
      <c r="K352" s="92"/>
    </row>
    <row r="353" spans="1:11" ht="20" x14ac:dyDescent="0.25">
      <c r="A353" s="14" t="s">
        <v>2293</v>
      </c>
      <c r="B353" s="14" t="s">
        <v>2748</v>
      </c>
      <c r="C353" s="14" t="s">
        <v>2749</v>
      </c>
      <c r="D353" s="16" t="s">
        <v>2684</v>
      </c>
      <c r="E353" s="16"/>
      <c r="F353" s="14" t="s">
        <v>2750</v>
      </c>
      <c r="G353" s="14" t="s">
        <v>2751</v>
      </c>
      <c r="H353" s="14" t="s">
        <v>2752</v>
      </c>
      <c r="I353" s="15">
        <v>110</v>
      </c>
      <c r="J353" s="77"/>
      <c r="K353" s="92"/>
    </row>
    <row r="354" spans="1:11" ht="20" x14ac:dyDescent="0.25">
      <c r="A354" s="14" t="s">
        <v>2293</v>
      </c>
      <c r="B354" s="14" t="s">
        <v>2753</v>
      </c>
      <c r="C354" s="14" t="s">
        <v>2754</v>
      </c>
      <c r="D354" s="16" t="s">
        <v>2684</v>
      </c>
      <c r="E354" s="16"/>
      <c r="F354" s="14" t="s">
        <v>2755</v>
      </c>
      <c r="G354" s="14" t="s">
        <v>2661</v>
      </c>
      <c r="H354" s="14" t="s">
        <v>2662</v>
      </c>
      <c r="I354" s="15">
        <v>0</v>
      </c>
      <c r="J354" s="77"/>
      <c r="K354" s="92"/>
    </row>
    <row r="355" spans="1:11" ht="20" x14ac:dyDescent="0.25">
      <c r="A355" s="14" t="s">
        <v>2293</v>
      </c>
      <c r="B355" s="14" t="s">
        <v>2753</v>
      </c>
      <c r="C355" s="14" t="s">
        <v>2754</v>
      </c>
      <c r="D355" s="16" t="s">
        <v>2684</v>
      </c>
      <c r="E355" s="16"/>
      <c r="F355" s="14" t="s">
        <v>2755</v>
      </c>
      <c r="G355" s="14" t="s">
        <v>2661</v>
      </c>
      <c r="H355" s="14" t="s">
        <v>2662</v>
      </c>
      <c r="I355" s="15">
        <v>195.57</v>
      </c>
      <c r="J355" s="77"/>
      <c r="K355" s="92"/>
    </row>
    <row r="356" spans="1:11" ht="20" x14ac:dyDescent="0.25">
      <c r="A356" s="14" t="s">
        <v>3766</v>
      </c>
      <c r="B356" s="14" t="s">
        <v>2756</v>
      </c>
      <c r="C356" s="14" t="s">
        <v>2757</v>
      </c>
      <c r="D356" s="16" t="s">
        <v>2684</v>
      </c>
      <c r="E356" s="16"/>
      <c r="F356" s="14" t="s">
        <v>2758</v>
      </c>
      <c r="G356" s="14"/>
      <c r="H356" s="14" t="s">
        <v>2583</v>
      </c>
      <c r="I356" s="15">
        <v>0</v>
      </c>
      <c r="J356" s="77"/>
      <c r="K356" s="92"/>
    </row>
    <row r="357" spans="1:11" ht="20" x14ac:dyDescent="0.25">
      <c r="A357" s="14" t="s">
        <v>3774</v>
      </c>
      <c r="B357" s="14" t="s">
        <v>2756</v>
      </c>
      <c r="C357" s="14" t="s">
        <v>2757</v>
      </c>
      <c r="D357" s="16" t="s">
        <v>2684</v>
      </c>
      <c r="E357" s="16"/>
      <c r="F357" s="14" t="s">
        <v>2759</v>
      </c>
      <c r="G357" s="14"/>
      <c r="H357" s="14" t="s">
        <v>2583</v>
      </c>
      <c r="I357" s="15">
        <v>400</v>
      </c>
      <c r="J357" s="77"/>
      <c r="K357" s="92"/>
    </row>
    <row r="358" spans="1:11" ht="20" x14ac:dyDescent="0.25">
      <c r="A358" s="14" t="s">
        <v>3767</v>
      </c>
      <c r="B358" s="14" t="s">
        <v>2756</v>
      </c>
      <c r="C358" s="14" t="s">
        <v>2757</v>
      </c>
      <c r="D358" s="16" t="s">
        <v>2684</v>
      </c>
      <c r="E358" s="16"/>
      <c r="F358" s="14" t="s">
        <v>2759</v>
      </c>
      <c r="G358" s="14"/>
      <c r="H358" s="14" t="s">
        <v>2583</v>
      </c>
      <c r="I358" s="15">
        <v>1200</v>
      </c>
      <c r="J358" s="77"/>
      <c r="K358" s="92"/>
    </row>
    <row r="359" spans="1:11" ht="20" x14ac:dyDescent="0.25">
      <c r="A359" s="14" t="s">
        <v>3766</v>
      </c>
      <c r="B359" s="14" t="s">
        <v>2756</v>
      </c>
      <c r="C359" s="14" t="s">
        <v>2757</v>
      </c>
      <c r="D359" s="16" t="s">
        <v>2684</v>
      </c>
      <c r="E359" s="16"/>
      <c r="F359" s="14" t="s">
        <v>2759</v>
      </c>
      <c r="G359" s="14"/>
      <c r="H359" s="14" t="s">
        <v>2583</v>
      </c>
      <c r="I359" s="15">
        <v>1200</v>
      </c>
      <c r="J359" s="77"/>
      <c r="K359" s="92"/>
    </row>
    <row r="360" spans="1:11" ht="20" x14ac:dyDescent="0.25">
      <c r="A360" s="14" t="s">
        <v>3761</v>
      </c>
      <c r="B360" s="14" t="s">
        <v>2756</v>
      </c>
      <c r="C360" s="14" t="s">
        <v>2757</v>
      </c>
      <c r="D360" s="16" t="s">
        <v>2684</v>
      </c>
      <c r="E360" s="16"/>
      <c r="F360" s="14" t="s">
        <v>2759</v>
      </c>
      <c r="G360" s="14"/>
      <c r="H360" s="14" t="s">
        <v>2583</v>
      </c>
      <c r="I360" s="15">
        <v>1200</v>
      </c>
      <c r="J360" s="77"/>
      <c r="K360" s="92"/>
    </row>
    <row r="361" spans="1:11" ht="20" x14ac:dyDescent="0.25">
      <c r="A361" s="14" t="s">
        <v>3763</v>
      </c>
      <c r="B361" s="14" t="s">
        <v>2756</v>
      </c>
      <c r="C361" s="14" t="s">
        <v>2757</v>
      </c>
      <c r="D361" s="16" t="s">
        <v>2684</v>
      </c>
      <c r="E361" s="16"/>
      <c r="F361" s="14" t="s">
        <v>2759</v>
      </c>
      <c r="G361" s="14"/>
      <c r="H361" s="14" t="s">
        <v>2583</v>
      </c>
      <c r="I361" s="15">
        <v>1400</v>
      </c>
      <c r="J361" s="77"/>
      <c r="K361" s="92"/>
    </row>
    <row r="362" spans="1:11" ht="20" x14ac:dyDescent="0.25">
      <c r="A362" s="14" t="s">
        <v>3762</v>
      </c>
      <c r="B362" s="14" t="s">
        <v>2756</v>
      </c>
      <c r="C362" s="14" t="s">
        <v>2757</v>
      </c>
      <c r="D362" s="16" t="s">
        <v>2684</v>
      </c>
      <c r="E362" s="16"/>
      <c r="F362" s="14" t="s">
        <v>2759</v>
      </c>
      <c r="G362" s="14"/>
      <c r="H362" s="14" t="s">
        <v>2583</v>
      </c>
      <c r="I362" s="15">
        <v>1200</v>
      </c>
      <c r="J362" s="77"/>
      <c r="K362" s="92"/>
    </row>
    <row r="363" spans="1:11" ht="30" x14ac:dyDescent="0.25">
      <c r="A363" s="14" t="s">
        <v>2293</v>
      </c>
      <c r="B363" s="14" t="s">
        <v>2760</v>
      </c>
      <c r="C363" s="14" t="s">
        <v>2761</v>
      </c>
      <c r="D363" s="16" t="s">
        <v>2684</v>
      </c>
      <c r="E363" s="16"/>
      <c r="F363" s="14" t="s">
        <v>2762</v>
      </c>
      <c r="G363" s="14" t="s">
        <v>2763</v>
      </c>
      <c r="H363" s="14" t="s">
        <v>2764</v>
      </c>
      <c r="I363" s="15">
        <v>0</v>
      </c>
      <c r="J363" s="77"/>
      <c r="K363" s="92"/>
    </row>
    <row r="364" spans="1:11" ht="20" x14ac:dyDescent="0.25">
      <c r="A364" s="14" t="s">
        <v>2293</v>
      </c>
      <c r="B364" s="14" t="s">
        <v>2760</v>
      </c>
      <c r="C364" s="14" t="s">
        <v>2761</v>
      </c>
      <c r="D364" s="16" t="s">
        <v>2684</v>
      </c>
      <c r="E364" s="16"/>
      <c r="F364" s="14" t="s">
        <v>2765</v>
      </c>
      <c r="G364" s="14" t="s">
        <v>2763</v>
      </c>
      <c r="H364" s="14" t="s">
        <v>2764</v>
      </c>
      <c r="I364" s="15">
        <v>242.75</v>
      </c>
      <c r="J364" s="77"/>
      <c r="K364" s="92"/>
    </row>
    <row r="365" spans="1:11" ht="20" x14ac:dyDescent="0.25">
      <c r="A365" s="14" t="s">
        <v>2293</v>
      </c>
      <c r="B365" s="14" t="s">
        <v>2760</v>
      </c>
      <c r="C365" s="14" t="s">
        <v>2761</v>
      </c>
      <c r="D365" s="16" t="s">
        <v>2684</v>
      </c>
      <c r="E365" s="16"/>
      <c r="F365" s="14" t="s">
        <v>2766</v>
      </c>
      <c r="G365" s="14" t="s">
        <v>2763</v>
      </c>
      <c r="H365" s="14" t="s">
        <v>2764</v>
      </c>
      <c r="I365" s="15">
        <v>87.4</v>
      </c>
      <c r="J365" s="77"/>
      <c r="K365" s="92"/>
    </row>
    <row r="366" spans="1:11" ht="20" x14ac:dyDescent="0.25">
      <c r="A366" s="14" t="s">
        <v>2293</v>
      </c>
      <c r="B366" s="14" t="s">
        <v>2767</v>
      </c>
      <c r="C366" s="14" t="s">
        <v>2768</v>
      </c>
      <c r="D366" s="16" t="s">
        <v>2684</v>
      </c>
      <c r="E366" s="16"/>
      <c r="F366" s="14" t="s">
        <v>2769</v>
      </c>
      <c r="G366" s="14" t="s">
        <v>2763</v>
      </c>
      <c r="H366" s="14" t="s">
        <v>2764</v>
      </c>
      <c r="I366" s="15">
        <v>0</v>
      </c>
      <c r="J366" s="77"/>
      <c r="K366" s="92"/>
    </row>
    <row r="367" spans="1:11" ht="20" x14ac:dyDescent="0.25">
      <c r="A367" s="14" t="s">
        <v>2293</v>
      </c>
      <c r="B367" s="14" t="s">
        <v>2767</v>
      </c>
      <c r="C367" s="14" t="s">
        <v>2768</v>
      </c>
      <c r="D367" s="16" t="s">
        <v>2684</v>
      </c>
      <c r="E367" s="16"/>
      <c r="F367" s="14" t="s">
        <v>2770</v>
      </c>
      <c r="G367" s="14" t="s">
        <v>2763</v>
      </c>
      <c r="H367" s="14" t="s">
        <v>2764</v>
      </c>
      <c r="I367" s="15">
        <v>33.869999999999997</v>
      </c>
      <c r="J367" s="77"/>
      <c r="K367" s="92"/>
    </row>
    <row r="368" spans="1:11" ht="20" x14ac:dyDescent="0.25">
      <c r="A368" s="14" t="s">
        <v>2293</v>
      </c>
      <c r="B368" s="14" t="s">
        <v>2767</v>
      </c>
      <c r="C368" s="14" t="s">
        <v>2768</v>
      </c>
      <c r="D368" s="16" t="s">
        <v>2684</v>
      </c>
      <c r="E368" s="16"/>
      <c r="F368" s="14" t="s">
        <v>2765</v>
      </c>
      <c r="G368" s="14" t="s">
        <v>2763</v>
      </c>
      <c r="H368" s="14" t="s">
        <v>2764</v>
      </c>
      <c r="I368" s="15">
        <v>219.5</v>
      </c>
      <c r="J368" s="77"/>
      <c r="K368" s="92"/>
    </row>
    <row r="369" spans="1:11" ht="30" x14ac:dyDescent="0.25">
      <c r="A369" s="14" t="s">
        <v>3768</v>
      </c>
      <c r="B369" s="14" t="s">
        <v>2771</v>
      </c>
      <c r="C369" s="14" t="s">
        <v>2772</v>
      </c>
      <c r="D369" s="16" t="s">
        <v>2773</v>
      </c>
      <c r="E369" s="16"/>
      <c r="F369" s="14" t="s">
        <v>2774</v>
      </c>
      <c r="G369" s="14" t="s">
        <v>2775</v>
      </c>
      <c r="H369" s="14" t="s">
        <v>2776</v>
      </c>
      <c r="I369" s="15">
        <v>0</v>
      </c>
      <c r="J369" s="77"/>
      <c r="K369" s="92"/>
    </row>
    <row r="370" spans="1:11" ht="20" x14ac:dyDescent="0.25">
      <c r="A370" s="14" t="s">
        <v>3768</v>
      </c>
      <c r="B370" s="14" t="s">
        <v>2771</v>
      </c>
      <c r="C370" s="14" t="s">
        <v>2772</v>
      </c>
      <c r="D370" s="16" t="s">
        <v>2773</v>
      </c>
      <c r="E370" s="16"/>
      <c r="F370" s="14" t="s">
        <v>2777</v>
      </c>
      <c r="G370" s="14" t="s">
        <v>2775</v>
      </c>
      <c r="H370" s="14" t="s">
        <v>2776</v>
      </c>
      <c r="I370" s="15">
        <v>350</v>
      </c>
      <c r="J370" s="77"/>
      <c r="K370" s="92"/>
    </row>
    <row r="371" spans="1:11" ht="20" x14ac:dyDescent="0.25">
      <c r="A371" s="14" t="s">
        <v>2293</v>
      </c>
      <c r="B371" s="14" t="s">
        <v>2778</v>
      </c>
      <c r="C371" s="14" t="s">
        <v>2779</v>
      </c>
      <c r="D371" s="16" t="s">
        <v>2780</v>
      </c>
      <c r="E371" s="16"/>
      <c r="F371" s="14" t="s">
        <v>2781</v>
      </c>
      <c r="G371" s="14" t="s">
        <v>2782</v>
      </c>
      <c r="H371" s="14" t="s">
        <v>2783</v>
      </c>
      <c r="I371" s="15">
        <v>0</v>
      </c>
      <c r="J371" s="77"/>
      <c r="K371" s="92"/>
    </row>
    <row r="372" spans="1:11" ht="20" x14ac:dyDescent="0.25">
      <c r="A372" s="14" t="s">
        <v>2293</v>
      </c>
      <c r="B372" s="14" t="s">
        <v>2778</v>
      </c>
      <c r="C372" s="14" t="s">
        <v>2779</v>
      </c>
      <c r="D372" s="16" t="s">
        <v>2780</v>
      </c>
      <c r="E372" s="16"/>
      <c r="F372" s="14" t="s">
        <v>2784</v>
      </c>
      <c r="G372" s="14" t="s">
        <v>2782</v>
      </c>
      <c r="H372" s="14" t="s">
        <v>2783</v>
      </c>
      <c r="I372" s="15">
        <v>600.24</v>
      </c>
      <c r="J372" s="77"/>
      <c r="K372" s="92"/>
    </row>
    <row r="373" spans="1:11" ht="20" x14ac:dyDescent="0.25">
      <c r="A373" s="14" t="s">
        <v>3764</v>
      </c>
      <c r="B373" s="14" t="s">
        <v>2785</v>
      </c>
      <c r="C373" s="14" t="s">
        <v>2786</v>
      </c>
      <c r="D373" s="16" t="s">
        <v>2780</v>
      </c>
      <c r="E373" s="16"/>
      <c r="F373" s="14" t="s">
        <v>2787</v>
      </c>
      <c r="G373" s="14" t="s">
        <v>2788</v>
      </c>
      <c r="H373" s="14" t="s">
        <v>2789</v>
      </c>
      <c r="I373" s="15">
        <v>0</v>
      </c>
      <c r="J373" s="77"/>
      <c r="K373" s="92"/>
    </row>
    <row r="374" spans="1:11" ht="20" x14ac:dyDescent="0.25">
      <c r="A374" s="14" t="s">
        <v>3764</v>
      </c>
      <c r="B374" s="14" t="s">
        <v>2785</v>
      </c>
      <c r="C374" s="14" t="s">
        <v>2786</v>
      </c>
      <c r="D374" s="16" t="s">
        <v>2780</v>
      </c>
      <c r="E374" s="16"/>
      <c r="F374" s="14" t="s">
        <v>2790</v>
      </c>
      <c r="G374" s="14" t="s">
        <v>2788</v>
      </c>
      <c r="H374" s="14" t="s">
        <v>2789</v>
      </c>
      <c r="I374" s="15">
        <v>730.6</v>
      </c>
      <c r="J374" s="77"/>
      <c r="K374" s="92"/>
    </row>
    <row r="375" spans="1:11" ht="20" x14ac:dyDescent="0.25">
      <c r="A375" s="14" t="s">
        <v>2293</v>
      </c>
      <c r="B375" s="14" t="s">
        <v>2791</v>
      </c>
      <c r="C375" s="14" t="s">
        <v>2792</v>
      </c>
      <c r="D375" s="16" t="s">
        <v>2793</v>
      </c>
      <c r="E375" s="16"/>
      <c r="F375" s="14" t="s">
        <v>2719</v>
      </c>
      <c r="G375" s="14" t="s">
        <v>2459</v>
      </c>
      <c r="H375" s="14" t="s">
        <v>2460</v>
      </c>
      <c r="I375" s="15">
        <v>0</v>
      </c>
      <c r="J375" s="77"/>
      <c r="K375" s="92"/>
    </row>
    <row r="376" spans="1:11" ht="20" x14ac:dyDescent="0.25">
      <c r="A376" s="14" t="s">
        <v>2293</v>
      </c>
      <c r="B376" s="14" t="s">
        <v>2791</v>
      </c>
      <c r="C376" s="14" t="s">
        <v>2792</v>
      </c>
      <c r="D376" s="16" t="s">
        <v>2793</v>
      </c>
      <c r="E376" s="16"/>
      <c r="F376" s="14" t="s">
        <v>2719</v>
      </c>
      <c r="G376" s="14" t="s">
        <v>2459</v>
      </c>
      <c r="H376" s="14" t="s">
        <v>2460</v>
      </c>
      <c r="I376" s="15">
        <v>17.100000000000001</v>
      </c>
      <c r="J376" s="77"/>
      <c r="K376" s="92"/>
    </row>
    <row r="377" spans="1:11" ht="20" x14ac:dyDescent="0.25">
      <c r="A377" s="14" t="s">
        <v>3775</v>
      </c>
      <c r="B377" s="14" t="s">
        <v>2794</v>
      </c>
      <c r="C377" s="14" t="s">
        <v>2795</v>
      </c>
      <c r="D377" s="16" t="s">
        <v>2780</v>
      </c>
      <c r="E377" s="16"/>
      <c r="F377" s="14" t="s">
        <v>2796</v>
      </c>
      <c r="G377" s="14" t="s">
        <v>2311</v>
      </c>
      <c r="H377" s="14" t="s">
        <v>2312</v>
      </c>
      <c r="I377" s="15">
        <v>0</v>
      </c>
      <c r="J377" s="77"/>
      <c r="K377" s="92"/>
    </row>
    <row r="378" spans="1:11" ht="20" x14ac:dyDescent="0.25">
      <c r="A378" s="14" t="s">
        <v>2293</v>
      </c>
      <c r="B378" s="14" t="s">
        <v>2794</v>
      </c>
      <c r="C378" s="14" t="s">
        <v>2795</v>
      </c>
      <c r="D378" s="16" t="s">
        <v>2780</v>
      </c>
      <c r="E378" s="16"/>
      <c r="F378" s="14" t="s">
        <v>2797</v>
      </c>
      <c r="G378" s="14" t="s">
        <v>2311</v>
      </c>
      <c r="H378" s="14" t="s">
        <v>2312</v>
      </c>
      <c r="I378" s="15">
        <v>4249.9399999999996</v>
      </c>
      <c r="J378" s="77"/>
      <c r="K378" s="92"/>
    </row>
    <row r="379" spans="1:11" ht="20" x14ac:dyDescent="0.25">
      <c r="A379" s="14" t="s">
        <v>3775</v>
      </c>
      <c r="B379" s="14" t="s">
        <v>2794</v>
      </c>
      <c r="C379" s="14" t="s">
        <v>2795</v>
      </c>
      <c r="D379" s="16" t="s">
        <v>2780</v>
      </c>
      <c r="E379" s="16"/>
      <c r="F379" s="14" t="s">
        <v>2797</v>
      </c>
      <c r="G379" s="14" t="s">
        <v>2311</v>
      </c>
      <c r="H379" s="14" t="s">
        <v>2312</v>
      </c>
      <c r="I379" s="15">
        <v>1025</v>
      </c>
      <c r="J379" s="77"/>
      <c r="K379" s="92"/>
    </row>
    <row r="380" spans="1:11" ht="20" x14ac:dyDescent="0.25">
      <c r="A380" s="14" t="s">
        <v>2293</v>
      </c>
      <c r="B380" s="14" t="s">
        <v>2798</v>
      </c>
      <c r="C380" s="14" t="s">
        <v>2799</v>
      </c>
      <c r="D380" s="16" t="s">
        <v>2780</v>
      </c>
      <c r="E380" s="16"/>
      <c r="F380" s="14" t="s">
        <v>2800</v>
      </c>
      <c r="G380" s="14" t="s">
        <v>2801</v>
      </c>
      <c r="H380" s="14" t="s">
        <v>2802</v>
      </c>
      <c r="I380" s="15">
        <v>0</v>
      </c>
      <c r="J380" s="77"/>
      <c r="K380" s="92"/>
    </row>
    <row r="381" spans="1:11" ht="20" x14ac:dyDescent="0.25">
      <c r="A381" s="14" t="s">
        <v>2293</v>
      </c>
      <c r="B381" s="14" t="s">
        <v>2798</v>
      </c>
      <c r="C381" s="14" t="s">
        <v>2799</v>
      </c>
      <c r="D381" s="16" t="s">
        <v>2780</v>
      </c>
      <c r="E381" s="16"/>
      <c r="F381" s="14" t="s">
        <v>2800</v>
      </c>
      <c r="G381" s="14" t="s">
        <v>2801</v>
      </c>
      <c r="H381" s="14" t="s">
        <v>2802</v>
      </c>
      <c r="I381" s="15">
        <v>140</v>
      </c>
      <c r="J381" s="77"/>
      <c r="K381" s="92"/>
    </row>
    <row r="382" spans="1:11" ht="20" x14ac:dyDescent="0.25">
      <c r="A382" s="14" t="s">
        <v>2293</v>
      </c>
      <c r="B382" s="14" t="s">
        <v>2803</v>
      </c>
      <c r="C382" s="14" t="s">
        <v>2804</v>
      </c>
      <c r="D382" s="16" t="s">
        <v>2780</v>
      </c>
      <c r="E382" s="16"/>
      <c r="F382" s="14" t="s">
        <v>2805</v>
      </c>
      <c r="G382" s="14" t="s">
        <v>2806</v>
      </c>
      <c r="H382" s="14" t="s">
        <v>2807</v>
      </c>
      <c r="I382" s="15">
        <v>0</v>
      </c>
      <c r="J382" s="77"/>
      <c r="K382" s="92"/>
    </row>
    <row r="383" spans="1:11" ht="20" x14ac:dyDescent="0.25">
      <c r="A383" s="14" t="s">
        <v>2293</v>
      </c>
      <c r="B383" s="14" t="s">
        <v>2803</v>
      </c>
      <c r="C383" s="14" t="s">
        <v>2804</v>
      </c>
      <c r="D383" s="16" t="s">
        <v>2780</v>
      </c>
      <c r="E383" s="16"/>
      <c r="F383" s="14" t="s">
        <v>2808</v>
      </c>
      <c r="G383" s="14" t="s">
        <v>2806</v>
      </c>
      <c r="H383" s="14" t="s">
        <v>2807</v>
      </c>
      <c r="I383" s="15">
        <v>14440.2</v>
      </c>
      <c r="J383" s="77"/>
      <c r="K383" s="92"/>
    </row>
    <row r="384" spans="1:11" ht="20" x14ac:dyDescent="0.25">
      <c r="A384" s="14" t="s">
        <v>2293</v>
      </c>
      <c r="B384" s="14" t="s">
        <v>2809</v>
      </c>
      <c r="C384" s="14" t="s">
        <v>2810</v>
      </c>
      <c r="D384" s="16" t="s">
        <v>2780</v>
      </c>
      <c r="E384" s="16"/>
      <c r="F384" s="14" t="s">
        <v>2811</v>
      </c>
      <c r="G384" s="14" t="s">
        <v>2675</v>
      </c>
      <c r="H384" s="14" t="s">
        <v>2676</v>
      </c>
      <c r="I384" s="15">
        <v>0</v>
      </c>
      <c r="J384" s="77"/>
      <c r="K384" s="92"/>
    </row>
    <row r="385" spans="1:11" ht="20" x14ac:dyDescent="0.25">
      <c r="A385" s="14" t="s">
        <v>2293</v>
      </c>
      <c r="B385" s="14" t="s">
        <v>2809</v>
      </c>
      <c r="C385" s="14" t="s">
        <v>2810</v>
      </c>
      <c r="D385" s="16" t="s">
        <v>2780</v>
      </c>
      <c r="E385" s="16"/>
      <c r="F385" s="14" t="s">
        <v>2811</v>
      </c>
      <c r="G385" s="14" t="s">
        <v>2675</v>
      </c>
      <c r="H385" s="14" t="s">
        <v>2676</v>
      </c>
      <c r="I385" s="15">
        <v>200</v>
      </c>
      <c r="J385" s="77"/>
      <c r="K385" s="92"/>
    </row>
    <row r="386" spans="1:11" ht="20" x14ac:dyDescent="0.25">
      <c r="A386" s="14" t="s">
        <v>2293</v>
      </c>
      <c r="B386" s="14" t="s">
        <v>2812</v>
      </c>
      <c r="C386" s="14" t="s">
        <v>2813</v>
      </c>
      <c r="D386" s="16" t="s">
        <v>2780</v>
      </c>
      <c r="E386" s="16"/>
      <c r="F386" s="14" t="s">
        <v>2814</v>
      </c>
      <c r="G386" s="14" t="s">
        <v>2815</v>
      </c>
      <c r="H386" s="14" t="s">
        <v>2816</v>
      </c>
      <c r="I386" s="15">
        <v>0</v>
      </c>
      <c r="J386" s="77"/>
      <c r="K386" s="92"/>
    </row>
    <row r="387" spans="1:11" ht="20" x14ac:dyDescent="0.25">
      <c r="A387" s="14" t="s">
        <v>2293</v>
      </c>
      <c r="B387" s="14" t="s">
        <v>2812</v>
      </c>
      <c r="C387" s="14" t="s">
        <v>2813</v>
      </c>
      <c r="D387" s="16" t="s">
        <v>2780</v>
      </c>
      <c r="E387" s="16"/>
      <c r="F387" s="14" t="s">
        <v>2817</v>
      </c>
      <c r="G387" s="14" t="s">
        <v>2815</v>
      </c>
      <c r="H387" s="14" t="s">
        <v>2816</v>
      </c>
      <c r="I387" s="15">
        <v>1552.01</v>
      </c>
      <c r="J387" s="77"/>
      <c r="K387" s="92"/>
    </row>
    <row r="388" spans="1:11" ht="20" x14ac:dyDescent="0.25">
      <c r="A388" s="14" t="s">
        <v>3759</v>
      </c>
      <c r="B388" s="14" t="s">
        <v>2818</v>
      </c>
      <c r="C388" s="14" t="s">
        <v>2819</v>
      </c>
      <c r="D388" s="16" t="s">
        <v>2780</v>
      </c>
      <c r="E388" s="16"/>
      <c r="F388" s="14" t="s">
        <v>2820</v>
      </c>
      <c r="G388" s="14" t="s">
        <v>2311</v>
      </c>
      <c r="H388" s="14" t="s">
        <v>2312</v>
      </c>
      <c r="I388" s="15">
        <v>0</v>
      </c>
      <c r="J388" s="77"/>
      <c r="K388" s="92"/>
    </row>
    <row r="389" spans="1:11" ht="20" x14ac:dyDescent="0.25">
      <c r="A389" s="14" t="s">
        <v>2293</v>
      </c>
      <c r="B389" s="14" t="s">
        <v>2818</v>
      </c>
      <c r="C389" s="14" t="s">
        <v>2819</v>
      </c>
      <c r="D389" s="16" t="s">
        <v>2780</v>
      </c>
      <c r="E389" s="16"/>
      <c r="F389" s="14" t="s">
        <v>2821</v>
      </c>
      <c r="G389" s="14" t="s">
        <v>2311</v>
      </c>
      <c r="H389" s="14" t="s">
        <v>2312</v>
      </c>
      <c r="I389" s="15">
        <v>4515.1499999999996</v>
      </c>
      <c r="J389" s="77"/>
      <c r="K389" s="92"/>
    </row>
    <row r="390" spans="1:11" ht="20" x14ac:dyDescent="0.25">
      <c r="A390" s="14" t="s">
        <v>3759</v>
      </c>
      <c r="B390" s="14" t="s">
        <v>2818</v>
      </c>
      <c r="C390" s="14" t="s">
        <v>2819</v>
      </c>
      <c r="D390" s="16" t="s">
        <v>2780</v>
      </c>
      <c r="E390" s="16"/>
      <c r="F390" s="14" t="s">
        <v>2821</v>
      </c>
      <c r="G390" s="14" t="s">
        <v>2311</v>
      </c>
      <c r="H390" s="14" t="s">
        <v>2312</v>
      </c>
      <c r="I390" s="15">
        <v>2610.1</v>
      </c>
      <c r="J390" s="77"/>
      <c r="K390" s="92"/>
    </row>
    <row r="391" spans="1:11" ht="20" x14ac:dyDescent="0.25">
      <c r="A391" s="14" t="s">
        <v>3764</v>
      </c>
      <c r="B391" s="14" t="s">
        <v>2818</v>
      </c>
      <c r="C391" s="14" t="s">
        <v>2819</v>
      </c>
      <c r="D391" s="16" t="s">
        <v>2780</v>
      </c>
      <c r="E391" s="16"/>
      <c r="F391" s="14" t="s">
        <v>2821</v>
      </c>
      <c r="G391" s="14" t="s">
        <v>2311</v>
      </c>
      <c r="H391" s="14" t="s">
        <v>2312</v>
      </c>
      <c r="I391" s="15">
        <v>2610.1</v>
      </c>
      <c r="J391" s="77"/>
      <c r="K391" s="92"/>
    </row>
    <row r="392" spans="1:11" ht="20" x14ac:dyDescent="0.25">
      <c r="A392" s="14" t="s">
        <v>3757</v>
      </c>
      <c r="B392" s="14" t="s">
        <v>2822</v>
      </c>
      <c r="C392" s="14" t="s">
        <v>2823</v>
      </c>
      <c r="D392" s="16" t="s">
        <v>2780</v>
      </c>
      <c r="E392" s="16"/>
      <c r="F392" s="14" t="s">
        <v>2824</v>
      </c>
      <c r="G392" s="14" t="s">
        <v>2311</v>
      </c>
      <c r="H392" s="14" t="s">
        <v>2312</v>
      </c>
      <c r="I392" s="15">
        <v>0</v>
      </c>
      <c r="J392" s="77"/>
      <c r="K392" s="92"/>
    </row>
    <row r="393" spans="1:11" ht="20" x14ac:dyDescent="0.25">
      <c r="A393" s="14" t="s">
        <v>3757</v>
      </c>
      <c r="B393" s="14" t="s">
        <v>2822</v>
      </c>
      <c r="C393" s="14" t="s">
        <v>2823</v>
      </c>
      <c r="D393" s="16" t="s">
        <v>2780</v>
      </c>
      <c r="E393" s="16"/>
      <c r="F393" s="14" t="s">
        <v>2825</v>
      </c>
      <c r="G393" s="14" t="s">
        <v>2311</v>
      </c>
      <c r="H393" s="14" t="s">
        <v>2312</v>
      </c>
      <c r="I393" s="15">
        <v>4077.34</v>
      </c>
      <c r="J393" s="77"/>
      <c r="K393" s="92"/>
    </row>
    <row r="394" spans="1:11" ht="20" x14ac:dyDescent="0.25">
      <c r="A394" s="14" t="s">
        <v>3755</v>
      </c>
      <c r="B394" s="14" t="s">
        <v>2822</v>
      </c>
      <c r="C394" s="14" t="s">
        <v>2823</v>
      </c>
      <c r="D394" s="16" t="s">
        <v>2780</v>
      </c>
      <c r="E394" s="16"/>
      <c r="F394" s="14" t="s">
        <v>2825</v>
      </c>
      <c r="G394" s="14" t="s">
        <v>2311</v>
      </c>
      <c r="H394" s="14" t="s">
        <v>2312</v>
      </c>
      <c r="I394" s="15">
        <v>4077.34</v>
      </c>
      <c r="J394" s="77"/>
      <c r="K394" s="92"/>
    </row>
    <row r="395" spans="1:11" ht="20" x14ac:dyDescent="0.25">
      <c r="A395" s="14" t="s">
        <v>2293</v>
      </c>
      <c r="B395" s="14" t="s">
        <v>2826</v>
      </c>
      <c r="C395" s="14" t="s">
        <v>2827</v>
      </c>
      <c r="D395" s="16" t="s">
        <v>2780</v>
      </c>
      <c r="E395" s="16"/>
      <c r="F395" s="14" t="s">
        <v>2828</v>
      </c>
      <c r="G395" s="14" t="s">
        <v>2829</v>
      </c>
      <c r="H395" s="14" t="s">
        <v>2830</v>
      </c>
      <c r="I395" s="15">
        <v>0</v>
      </c>
      <c r="J395" s="77"/>
      <c r="K395" s="92"/>
    </row>
    <row r="396" spans="1:11" ht="20" x14ac:dyDescent="0.25">
      <c r="A396" s="14" t="s">
        <v>2293</v>
      </c>
      <c r="B396" s="14" t="s">
        <v>2826</v>
      </c>
      <c r="C396" s="14" t="s">
        <v>2827</v>
      </c>
      <c r="D396" s="16" t="s">
        <v>2780</v>
      </c>
      <c r="E396" s="16"/>
      <c r="F396" s="14" t="s">
        <v>2831</v>
      </c>
      <c r="G396" s="14" t="s">
        <v>2829</v>
      </c>
      <c r="H396" s="14" t="s">
        <v>2830</v>
      </c>
      <c r="I396" s="15">
        <v>4046</v>
      </c>
      <c r="J396" s="77"/>
      <c r="K396" s="92"/>
    </row>
    <row r="397" spans="1:11" ht="20" x14ac:dyDescent="0.25">
      <c r="A397" s="14" t="s">
        <v>2293</v>
      </c>
      <c r="B397" s="14" t="s">
        <v>2826</v>
      </c>
      <c r="C397" s="14" t="s">
        <v>2827</v>
      </c>
      <c r="D397" s="16" t="s">
        <v>2780</v>
      </c>
      <c r="E397" s="16"/>
      <c r="F397" s="14" t="s">
        <v>2832</v>
      </c>
      <c r="G397" s="14" t="s">
        <v>2829</v>
      </c>
      <c r="H397" s="14" t="s">
        <v>2830</v>
      </c>
      <c r="I397" s="15">
        <v>1000</v>
      </c>
      <c r="J397" s="77"/>
      <c r="K397" s="92"/>
    </row>
    <row r="398" spans="1:11" ht="40" x14ac:dyDescent="0.25">
      <c r="A398" s="14" t="s">
        <v>3757</v>
      </c>
      <c r="B398" s="14" t="s">
        <v>2833</v>
      </c>
      <c r="C398" s="14" t="s">
        <v>2834</v>
      </c>
      <c r="D398" s="16" t="s">
        <v>2780</v>
      </c>
      <c r="E398" s="16"/>
      <c r="F398" s="14" t="s">
        <v>2835</v>
      </c>
      <c r="G398" s="14"/>
      <c r="H398" s="14" t="s">
        <v>2836</v>
      </c>
      <c r="I398" s="15">
        <v>0</v>
      </c>
      <c r="J398" s="77"/>
      <c r="K398" s="92"/>
    </row>
    <row r="399" spans="1:11" ht="20" x14ac:dyDescent="0.25">
      <c r="A399" s="14" t="s">
        <v>3757</v>
      </c>
      <c r="B399" s="14" t="s">
        <v>2833</v>
      </c>
      <c r="C399" s="14" t="s">
        <v>2834</v>
      </c>
      <c r="D399" s="16" t="s">
        <v>2780</v>
      </c>
      <c r="E399" s="16"/>
      <c r="F399" s="14" t="s">
        <v>2837</v>
      </c>
      <c r="G399" s="14"/>
      <c r="H399" s="14" t="s">
        <v>2836</v>
      </c>
      <c r="I399" s="15">
        <v>2215</v>
      </c>
      <c r="J399" s="77"/>
      <c r="K399" s="92"/>
    </row>
    <row r="400" spans="1:11" ht="20" x14ac:dyDescent="0.25">
      <c r="A400" s="14" t="s">
        <v>3755</v>
      </c>
      <c r="B400" s="14" t="s">
        <v>2833</v>
      </c>
      <c r="C400" s="14" t="s">
        <v>2834</v>
      </c>
      <c r="D400" s="16" t="s">
        <v>2780</v>
      </c>
      <c r="E400" s="16"/>
      <c r="F400" s="14" t="s">
        <v>2837</v>
      </c>
      <c r="G400" s="14"/>
      <c r="H400" s="14" t="s">
        <v>2836</v>
      </c>
      <c r="I400" s="15">
        <v>2215</v>
      </c>
      <c r="J400" s="77"/>
      <c r="K400" s="92"/>
    </row>
    <row r="401" spans="1:11" ht="40" x14ac:dyDescent="0.25">
      <c r="A401" s="14" t="s">
        <v>2293</v>
      </c>
      <c r="B401" s="14" t="s">
        <v>2838</v>
      </c>
      <c r="C401" s="14" t="s">
        <v>2540</v>
      </c>
      <c r="D401" s="16" t="s">
        <v>2780</v>
      </c>
      <c r="E401" s="16"/>
      <c r="F401" s="14" t="s">
        <v>2839</v>
      </c>
      <c r="G401" s="14"/>
      <c r="H401" s="14" t="s">
        <v>2368</v>
      </c>
      <c r="I401" s="15">
        <v>0</v>
      </c>
      <c r="J401" s="77"/>
      <c r="K401" s="92"/>
    </row>
    <row r="402" spans="1:11" ht="20" x14ac:dyDescent="0.25">
      <c r="A402" s="14" t="s">
        <v>2293</v>
      </c>
      <c r="B402" s="14" t="s">
        <v>2838</v>
      </c>
      <c r="C402" s="14" t="s">
        <v>2540</v>
      </c>
      <c r="D402" s="16" t="s">
        <v>2780</v>
      </c>
      <c r="E402" s="16"/>
      <c r="F402" s="14" t="s">
        <v>2840</v>
      </c>
      <c r="G402" s="14"/>
      <c r="H402" s="14" t="s">
        <v>2368</v>
      </c>
      <c r="I402" s="15">
        <v>1050</v>
      </c>
      <c r="J402" s="77"/>
      <c r="K402" s="92"/>
    </row>
    <row r="403" spans="1:11" ht="20" x14ac:dyDescent="0.25">
      <c r="A403" s="14" t="s">
        <v>3758</v>
      </c>
      <c r="B403" s="14" t="s">
        <v>2841</v>
      </c>
      <c r="C403" s="14" t="s">
        <v>2842</v>
      </c>
      <c r="D403" s="16" t="s">
        <v>2780</v>
      </c>
      <c r="E403" s="16"/>
      <c r="F403" s="14" t="s">
        <v>2787</v>
      </c>
      <c r="G403" s="14" t="s">
        <v>2788</v>
      </c>
      <c r="H403" s="14" t="s">
        <v>2789</v>
      </c>
      <c r="I403" s="15">
        <v>0</v>
      </c>
      <c r="J403" s="77"/>
      <c r="K403" s="92"/>
    </row>
    <row r="404" spans="1:11" ht="20" x14ac:dyDescent="0.25">
      <c r="A404" s="14" t="s">
        <v>3758</v>
      </c>
      <c r="B404" s="14" t="s">
        <v>2841</v>
      </c>
      <c r="C404" s="14" t="s">
        <v>2842</v>
      </c>
      <c r="D404" s="16" t="s">
        <v>2780</v>
      </c>
      <c r="E404" s="16"/>
      <c r="F404" s="14" t="s">
        <v>2843</v>
      </c>
      <c r="G404" s="14" t="s">
        <v>2788</v>
      </c>
      <c r="H404" s="14" t="s">
        <v>2789</v>
      </c>
      <c r="I404" s="15">
        <v>2524</v>
      </c>
      <c r="J404" s="77"/>
      <c r="K404" s="92"/>
    </row>
    <row r="405" spans="1:11" ht="20" x14ac:dyDescent="0.25">
      <c r="A405" s="14" t="s">
        <v>3760</v>
      </c>
      <c r="B405" s="14" t="s">
        <v>2844</v>
      </c>
      <c r="C405" s="14" t="s">
        <v>2845</v>
      </c>
      <c r="D405" s="16" t="s">
        <v>2780</v>
      </c>
      <c r="E405" s="16"/>
      <c r="F405" s="14" t="s">
        <v>2846</v>
      </c>
      <c r="G405" s="14" t="s">
        <v>2311</v>
      </c>
      <c r="H405" s="14" t="s">
        <v>2312</v>
      </c>
      <c r="I405" s="15">
        <v>0</v>
      </c>
      <c r="J405" s="77"/>
      <c r="K405" s="92"/>
    </row>
    <row r="406" spans="1:11" ht="20" x14ac:dyDescent="0.25">
      <c r="A406" s="14" t="s">
        <v>3769</v>
      </c>
      <c r="B406" s="14" t="s">
        <v>2844</v>
      </c>
      <c r="C406" s="14" t="s">
        <v>2845</v>
      </c>
      <c r="D406" s="16" t="s">
        <v>2780</v>
      </c>
      <c r="E406" s="16"/>
      <c r="F406" s="14" t="s">
        <v>2847</v>
      </c>
      <c r="G406" s="14" t="s">
        <v>2311</v>
      </c>
      <c r="H406" s="14" t="s">
        <v>2312</v>
      </c>
      <c r="I406" s="15">
        <v>2443.4</v>
      </c>
      <c r="J406" s="77"/>
      <c r="K406" s="92"/>
    </row>
    <row r="407" spans="1:11" ht="20" x14ac:dyDescent="0.25">
      <c r="A407" s="14" t="s">
        <v>3761</v>
      </c>
      <c r="B407" s="14" t="s">
        <v>2844</v>
      </c>
      <c r="C407" s="14" t="s">
        <v>2845</v>
      </c>
      <c r="D407" s="16" t="s">
        <v>2780</v>
      </c>
      <c r="E407" s="16"/>
      <c r="F407" s="14" t="s">
        <v>2847</v>
      </c>
      <c r="G407" s="14" t="s">
        <v>2311</v>
      </c>
      <c r="H407" s="14" t="s">
        <v>2312</v>
      </c>
      <c r="I407" s="15">
        <v>2513.4</v>
      </c>
      <c r="J407" s="77"/>
      <c r="K407" s="92"/>
    </row>
    <row r="408" spans="1:11" ht="20" x14ac:dyDescent="0.25">
      <c r="A408" s="14" t="s">
        <v>3760</v>
      </c>
      <c r="B408" s="14" t="s">
        <v>2844</v>
      </c>
      <c r="C408" s="14" t="s">
        <v>2845</v>
      </c>
      <c r="D408" s="16" t="s">
        <v>2780</v>
      </c>
      <c r="E408" s="16"/>
      <c r="F408" s="14" t="s">
        <v>2847</v>
      </c>
      <c r="G408" s="14" t="s">
        <v>2311</v>
      </c>
      <c r="H408" s="14" t="s">
        <v>2312</v>
      </c>
      <c r="I408" s="15">
        <v>2513.4</v>
      </c>
      <c r="J408" s="77"/>
      <c r="K408" s="92"/>
    </row>
    <row r="409" spans="1:11" ht="30" x14ac:dyDescent="0.25">
      <c r="A409" s="14" t="s">
        <v>2293</v>
      </c>
      <c r="B409" s="14" t="s">
        <v>2848</v>
      </c>
      <c r="C409" s="14" t="s">
        <v>2849</v>
      </c>
      <c r="D409" s="16" t="s">
        <v>2780</v>
      </c>
      <c r="E409" s="16"/>
      <c r="F409" s="14" t="s">
        <v>2850</v>
      </c>
      <c r="G409" s="14"/>
      <c r="H409" s="14" t="s">
        <v>2368</v>
      </c>
      <c r="I409" s="15">
        <v>0</v>
      </c>
      <c r="J409" s="77"/>
      <c r="K409" s="92"/>
    </row>
    <row r="410" spans="1:11" ht="20" x14ac:dyDescent="0.25">
      <c r="A410" s="14" t="s">
        <v>2293</v>
      </c>
      <c r="B410" s="14" t="s">
        <v>2848</v>
      </c>
      <c r="C410" s="14" t="s">
        <v>2849</v>
      </c>
      <c r="D410" s="16" t="s">
        <v>2780</v>
      </c>
      <c r="E410" s="16"/>
      <c r="F410" s="14" t="s">
        <v>2851</v>
      </c>
      <c r="G410" s="14"/>
      <c r="H410" s="14" t="s">
        <v>2368</v>
      </c>
      <c r="I410" s="15">
        <v>2800</v>
      </c>
      <c r="J410" s="77"/>
      <c r="K410" s="92"/>
    </row>
    <row r="411" spans="1:11" ht="20" x14ac:dyDescent="0.25">
      <c r="A411" s="14" t="s">
        <v>2293</v>
      </c>
      <c r="B411" s="14" t="s">
        <v>2848</v>
      </c>
      <c r="C411" s="14" t="s">
        <v>2849</v>
      </c>
      <c r="D411" s="16" t="s">
        <v>2780</v>
      </c>
      <c r="E411" s="16"/>
      <c r="F411" s="14" t="s">
        <v>2852</v>
      </c>
      <c r="G411" s="14"/>
      <c r="H411" s="14" t="s">
        <v>2368</v>
      </c>
      <c r="I411" s="15">
        <v>348</v>
      </c>
      <c r="J411" s="77"/>
      <c r="K411" s="92"/>
    </row>
    <row r="412" spans="1:11" ht="20" x14ac:dyDescent="0.25">
      <c r="A412" s="14" t="s">
        <v>2293</v>
      </c>
      <c r="B412" s="14" t="s">
        <v>2848</v>
      </c>
      <c r="C412" s="14" t="s">
        <v>2849</v>
      </c>
      <c r="D412" s="16" t="s">
        <v>2780</v>
      </c>
      <c r="E412" s="16"/>
      <c r="F412" s="14" t="s">
        <v>2853</v>
      </c>
      <c r="G412" s="14"/>
      <c r="H412" s="14" t="s">
        <v>2368</v>
      </c>
      <c r="I412" s="15">
        <v>840.1</v>
      </c>
      <c r="J412" s="77"/>
      <c r="K412" s="92"/>
    </row>
    <row r="413" spans="1:11" ht="20" x14ac:dyDescent="0.25">
      <c r="A413" s="14" t="s">
        <v>2293</v>
      </c>
      <c r="B413" s="14" t="s">
        <v>2854</v>
      </c>
      <c r="C413" s="14" t="s">
        <v>2855</v>
      </c>
      <c r="D413" s="16" t="s">
        <v>2856</v>
      </c>
      <c r="E413" s="16"/>
      <c r="F413" s="14" t="s">
        <v>2857</v>
      </c>
      <c r="G413" s="14" t="s">
        <v>2332</v>
      </c>
      <c r="H413" s="14" t="s">
        <v>2333</v>
      </c>
      <c r="I413" s="15">
        <v>0</v>
      </c>
      <c r="J413" s="77"/>
      <c r="K413" s="92"/>
    </row>
    <row r="414" spans="1:11" ht="20" x14ac:dyDescent="0.25">
      <c r="A414" s="14" t="s">
        <v>2293</v>
      </c>
      <c r="B414" s="14" t="s">
        <v>2854</v>
      </c>
      <c r="C414" s="14" t="s">
        <v>2855</v>
      </c>
      <c r="D414" s="16" t="s">
        <v>2856</v>
      </c>
      <c r="E414" s="16"/>
      <c r="F414" s="14" t="s">
        <v>2857</v>
      </c>
      <c r="G414" s="14" t="s">
        <v>2332</v>
      </c>
      <c r="H414" s="14" t="s">
        <v>2333</v>
      </c>
      <c r="I414" s="15">
        <v>224</v>
      </c>
      <c r="J414" s="77"/>
      <c r="K414" s="92"/>
    </row>
    <row r="415" spans="1:11" ht="20" x14ac:dyDescent="0.25">
      <c r="A415" s="14" t="s">
        <v>2293</v>
      </c>
      <c r="B415" s="14" t="s">
        <v>2858</v>
      </c>
      <c r="C415" s="14" t="s">
        <v>2859</v>
      </c>
      <c r="D415" s="16" t="s">
        <v>2780</v>
      </c>
      <c r="E415" s="16"/>
      <c r="F415" s="14" t="s">
        <v>2860</v>
      </c>
      <c r="G415" s="14" t="s">
        <v>2829</v>
      </c>
      <c r="H415" s="14" t="s">
        <v>2830</v>
      </c>
      <c r="I415" s="15">
        <v>0</v>
      </c>
      <c r="J415" s="77"/>
      <c r="K415" s="92"/>
    </row>
    <row r="416" spans="1:11" ht="20" x14ac:dyDescent="0.25">
      <c r="A416" s="14" t="s">
        <v>2293</v>
      </c>
      <c r="B416" s="14" t="s">
        <v>2858</v>
      </c>
      <c r="C416" s="14" t="s">
        <v>2859</v>
      </c>
      <c r="D416" s="16" t="s">
        <v>2780</v>
      </c>
      <c r="E416" s="16"/>
      <c r="F416" s="14" t="s">
        <v>2861</v>
      </c>
      <c r="G416" s="14" t="s">
        <v>2829</v>
      </c>
      <c r="H416" s="14" t="s">
        <v>2830</v>
      </c>
      <c r="I416" s="15">
        <v>95</v>
      </c>
      <c r="J416" s="77"/>
      <c r="K416" s="92"/>
    </row>
    <row r="417" spans="1:11" ht="20" x14ac:dyDescent="0.25">
      <c r="A417" s="14" t="s">
        <v>2293</v>
      </c>
      <c r="B417" s="14" t="s">
        <v>2862</v>
      </c>
      <c r="C417" s="14" t="s">
        <v>2863</v>
      </c>
      <c r="D417" s="16" t="s">
        <v>2864</v>
      </c>
      <c r="E417" s="16"/>
      <c r="F417" s="14" t="s">
        <v>2719</v>
      </c>
      <c r="G417" s="14" t="s">
        <v>2304</v>
      </c>
      <c r="H417" s="14" t="s">
        <v>2305</v>
      </c>
      <c r="I417" s="15">
        <v>0</v>
      </c>
      <c r="J417" s="77"/>
      <c r="K417" s="92"/>
    </row>
    <row r="418" spans="1:11" ht="20" x14ac:dyDescent="0.25">
      <c r="A418" s="14" t="s">
        <v>2293</v>
      </c>
      <c r="B418" s="14" t="s">
        <v>2862</v>
      </c>
      <c r="C418" s="14" t="s">
        <v>2863</v>
      </c>
      <c r="D418" s="16" t="s">
        <v>2864</v>
      </c>
      <c r="E418" s="16"/>
      <c r="F418" s="14" t="s">
        <v>2306</v>
      </c>
      <c r="G418" s="14" t="s">
        <v>2304</v>
      </c>
      <c r="H418" s="14" t="s">
        <v>2305</v>
      </c>
      <c r="I418" s="15">
        <v>4.8</v>
      </c>
      <c r="J418" s="77"/>
      <c r="K418" s="92"/>
    </row>
    <row r="419" spans="1:11" ht="20" x14ac:dyDescent="0.25">
      <c r="A419" s="14" t="s">
        <v>2293</v>
      </c>
      <c r="B419" s="14" t="s">
        <v>2865</v>
      </c>
      <c r="C419" s="14" t="s">
        <v>2340</v>
      </c>
      <c r="D419" s="16" t="s">
        <v>2856</v>
      </c>
      <c r="E419" s="16"/>
      <c r="F419" s="14" t="s">
        <v>2866</v>
      </c>
      <c r="G419" s="14" t="s">
        <v>2342</v>
      </c>
      <c r="H419" s="14" t="s">
        <v>2343</v>
      </c>
      <c r="I419" s="15">
        <v>0</v>
      </c>
      <c r="J419" s="77"/>
      <c r="K419" s="92"/>
    </row>
    <row r="420" spans="1:11" ht="20" x14ac:dyDescent="0.25">
      <c r="A420" s="14" t="s">
        <v>2293</v>
      </c>
      <c r="B420" s="14" t="s">
        <v>2865</v>
      </c>
      <c r="C420" s="14" t="s">
        <v>2340</v>
      </c>
      <c r="D420" s="16" t="s">
        <v>2856</v>
      </c>
      <c r="E420" s="16"/>
      <c r="F420" s="14" t="s">
        <v>2866</v>
      </c>
      <c r="G420" s="14" t="s">
        <v>2342</v>
      </c>
      <c r="H420" s="14" t="s">
        <v>2343</v>
      </c>
      <c r="I420" s="15">
        <v>167.31</v>
      </c>
      <c r="J420" s="77"/>
      <c r="K420" s="92"/>
    </row>
    <row r="421" spans="1:11" ht="20" x14ac:dyDescent="0.25">
      <c r="A421" s="14" t="s">
        <v>2293</v>
      </c>
      <c r="B421" s="14" t="s">
        <v>2867</v>
      </c>
      <c r="C421" s="14" t="s">
        <v>2868</v>
      </c>
      <c r="D421" s="16" t="s">
        <v>2856</v>
      </c>
      <c r="E421" s="16"/>
      <c r="F421" s="14" t="s">
        <v>2869</v>
      </c>
      <c r="G421" s="14" t="s">
        <v>2318</v>
      </c>
      <c r="H421" s="14" t="s">
        <v>2319</v>
      </c>
      <c r="I421" s="15">
        <v>0</v>
      </c>
      <c r="J421" s="77"/>
      <c r="K421" s="92"/>
    </row>
    <row r="422" spans="1:11" ht="20" x14ac:dyDescent="0.25">
      <c r="A422" s="14" t="s">
        <v>2293</v>
      </c>
      <c r="B422" s="14" t="s">
        <v>2867</v>
      </c>
      <c r="C422" s="14" t="s">
        <v>2868</v>
      </c>
      <c r="D422" s="16" t="s">
        <v>2856</v>
      </c>
      <c r="E422" s="16"/>
      <c r="F422" s="14" t="s">
        <v>2869</v>
      </c>
      <c r="G422" s="14" t="s">
        <v>2318</v>
      </c>
      <c r="H422" s="14" t="s">
        <v>2319</v>
      </c>
      <c r="I422" s="15">
        <v>516.6</v>
      </c>
      <c r="J422" s="77"/>
      <c r="K422" s="92"/>
    </row>
    <row r="423" spans="1:11" ht="20" x14ac:dyDescent="0.25">
      <c r="A423" s="14" t="s">
        <v>2293</v>
      </c>
      <c r="B423" s="14" t="s">
        <v>2870</v>
      </c>
      <c r="C423" s="14" t="s">
        <v>2871</v>
      </c>
      <c r="D423" s="16" t="s">
        <v>2856</v>
      </c>
      <c r="E423" s="16"/>
      <c r="F423" s="14" t="s">
        <v>2872</v>
      </c>
      <c r="G423" s="14" t="s">
        <v>2318</v>
      </c>
      <c r="H423" s="14" t="s">
        <v>2319</v>
      </c>
      <c r="I423" s="15">
        <v>0</v>
      </c>
      <c r="J423" s="77"/>
      <c r="K423" s="92"/>
    </row>
    <row r="424" spans="1:11" ht="20" x14ac:dyDescent="0.25">
      <c r="A424" s="14" t="s">
        <v>2293</v>
      </c>
      <c r="B424" s="14" t="s">
        <v>2870</v>
      </c>
      <c r="C424" s="14" t="s">
        <v>2871</v>
      </c>
      <c r="D424" s="16" t="s">
        <v>2856</v>
      </c>
      <c r="E424" s="16"/>
      <c r="F424" s="14" t="s">
        <v>2872</v>
      </c>
      <c r="G424" s="14" t="s">
        <v>2318</v>
      </c>
      <c r="H424" s="14" t="s">
        <v>2319</v>
      </c>
      <c r="I424" s="15">
        <v>1291.8800000000001</v>
      </c>
      <c r="J424" s="77"/>
      <c r="K424" s="92"/>
    </row>
    <row r="425" spans="1:11" ht="20" x14ac:dyDescent="0.25">
      <c r="A425" s="14" t="s">
        <v>2293</v>
      </c>
      <c r="B425" s="14" t="s">
        <v>2873</v>
      </c>
      <c r="C425" s="14" t="s">
        <v>2874</v>
      </c>
      <c r="D425" s="16" t="s">
        <v>2856</v>
      </c>
      <c r="E425" s="16"/>
      <c r="F425" s="14" t="s">
        <v>2875</v>
      </c>
      <c r="G425" s="14" t="s">
        <v>2327</v>
      </c>
      <c r="H425" s="14" t="s">
        <v>2328</v>
      </c>
      <c r="I425" s="15">
        <v>0</v>
      </c>
      <c r="J425" s="77"/>
      <c r="K425" s="92"/>
    </row>
    <row r="426" spans="1:11" ht="20" x14ac:dyDescent="0.25">
      <c r="A426" s="14" t="s">
        <v>2293</v>
      </c>
      <c r="B426" s="14" t="s">
        <v>2873</v>
      </c>
      <c r="C426" s="14" t="s">
        <v>2874</v>
      </c>
      <c r="D426" s="16" t="s">
        <v>2856</v>
      </c>
      <c r="E426" s="16"/>
      <c r="F426" s="14" t="s">
        <v>2875</v>
      </c>
      <c r="G426" s="14" t="s">
        <v>2327</v>
      </c>
      <c r="H426" s="14" t="s">
        <v>2328</v>
      </c>
      <c r="I426" s="15">
        <v>664.2</v>
      </c>
      <c r="J426" s="77"/>
      <c r="K426" s="92"/>
    </row>
    <row r="427" spans="1:11" ht="20" x14ac:dyDescent="0.25">
      <c r="A427" s="14" t="s">
        <v>3758</v>
      </c>
      <c r="B427" s="14" t="s">
        <v>2876</v>
      </c>
      <c r="C427" s="14" t="s">
        <v>2877</v>
      </c>
      <c r="D427" s="16" t="s">
        <v>2856</v>
      </c>
      <c r="E427" s="16"/>
      <c r="F427" s="14" t="s">
        <v>2878</v>
      </c>
      <c r="G427" s="14" t="s">
        <v>2745</v>
      </c>
      <c r="H427" s="14" t="s">
        <v>2746</v>
      </c>
      <c r="I427" s="15">
        <v>0</v>
      </c>
      <c r="J427" s="77"/>
      <c r="K427" s="92"/>
    </row>
    <row r="428" spans="1:11" ht="20" x14ac:dyDescent="0.25">
      <c r="A428" s="14" t="s">
        <v>3758</v>
      </c>
      <c r="B428" s="14" t="s">
        <v>2876</v>
      </c>
      <c r="C428" s="14" t="s">
        <v>2877</v>
      </c>
      <c r="D428" s="16" t="s">
        <v>2856</v>
      </c>
      <c r="E428" s="16"/>
      <c r="F428" s="14" t="s">
        <v>2878</v>
      </c>
      <c r="G428" s="14" t="s">
        <v>2745</v>
      </c>
      <c r="H428" s="14" t="s">
        <v>2746</v>
      </c>
      <c r="I428" s="15">
        <v>1500</v>
      </c>
      <c r="J428" s="77"/>
      <c r="K428" s="92"/>
    </row>
    <row r="429" spans="1:11" ht="20" x14ac:dyDescent="0.25">
      <c r="A429" s="14" t="s">
        <v>2293</v>
      </c>
      <c r="B429" s="14" t="s">
        <v>2879</v>
      </c>
      <c r="C429" s="14" t="s">
        <v>2880</v>
      </c>
      <c r="D429" s="16" t="s">
        <v>2856</v>
      </c>
      <c r="E429" s="16"/>
      <c r="F429" s="14" t="s">
        <v>2881</v>
      </c>
      <c r="G429" s="14" t="s">
        <v>2681</v>
      </c>
      <c r="H429" s="14" t="s">
        <v>128</v>
      </c>
      <c r="I429" s="15">
        <v>0</v>
      </c>
      <c r="J429" s="77"/>
      <c r="K429" s="92"/>
    </row>
    <row r="430" spans="1:11" ht="20" x14ac:dyDescent="0.25">
      <c r="A430" s="14" t="s">
        <v>2293</v>
      </c>
      <c r="B430" s="14" t="s">
        <v>2879</v>
      </c>
      <c r="C430" s="14" t="s">
        <v>2880</v>
      </c>
      <c r="D430" s="16" t="s">
        <v>2856</v>
      </c>
      <c r="E430" s="16"/>
      <c r="F430" s="14" t="s">
        <v>2881</v>
      </c>
      <c r="G430" s="14" t="s">
        <v>2681</v>
      </c>
      <c r="H430" s="14" t="s">
        <v>128</v>
      </c>
      <c r="I430" s="15">
        <v>246.84</v>
      </c>
      <c r="J430" s="77"/>
      <c r="K430" s="92"/>
    </row>
    <row r="431" spans="1:11" ht="20" x14ac:dyDescent="0.25">
      <c r="A431" s="14" t="s">
        <v>2293</v>
      </c>
      <c r="B431" s="14" t="s">
        <v>2882</v>
      </c>
      <c r="C431" s="14" t="s">
        <v>2883</v>
      </c>
      <c r="D431" s="16" t="s">
        <v>2856</v>
      </c>
      <c r="E431" s="16"/>
      <c r="F431" s="14" t="s">
        <v>2884</v>
      </c>
      <c r="G431" s="14" t="s">
        <v>2714</v>
      </c>
      <c r="H431" s="14" t="s">
        <v>2715</v>
      </c>
      <c r="I431" s="15">
        <v>0</v>
      </c>
      <c r="J431" s="77"/>
      <c r="K431" s="92"/>
    </row>
    <row r="432" spans="1:11" ht="20" x14ac:dyDescent="0.25">
      <c r="A432" s="14" t="s">
        <v>2293</v>
      </c>
      <c r="B432" s="14" t="s">
        <v>2882</v>
      </c>
      <c r="C432" s="14" t="s">
        <v>2883</v>
      </c>
      <c r="D432" s="16" t="s">
        <v>2856</v>
      </c>
      <c r="E432" s="16"/>
      <c r="F432" s="14" t="s">
        <v>2885</v>
      </c>
      <c r="G432" s="14" t="s">
        <v>2714</v>
      </c>
      <c r="H432" s="14" t="s">
        <v>2715</v>
      </c>
      <c r="I432" s="15">
        <v>250</v>
      </c>
      <c r="J432" s="77"/>
      <c r="K432" s="92"/>
    </row>
    <row r="433" spans="1:11" ht="20" x14ac:dyDescent="0.25">
      <c r="A433" s="14" t="s">
        <v>3755</v>
      </c>
      <c r="B433" s="14" t="s">
        <v>2886</v>
      </c>
      <c r="C433" s="14" t="s">
        <v>2659</v>
      </c>
      <c r="D433" s="16" t="s">
        <v>2856</v>
      </c>
      <c r="E433" s="16"/>
      <c r="F433" s="14" t="s">
        <v>2887</v>
      </c>
      <c r="G433" s="14" t="s">
        <v>2400</v>
      </c>
      <c r="H433" s="14" t="s">
        <v>2401</v>
      </c>
      <c r="I433" s="15">
        <v>0</v>
      </c>
      <c r="J433" s="77"/>
      <c r="K433" s="92"/>
    </row>
    <row r="434" spans="1:11" ht="20" x14ac:dyDescent="0.25">
      <c r="A434" s="14" t="s">
        <v>2293</v>
      </c>
      <c r="B434" s="14" t="s">
        <v>2886</v>
      </c>
      <c r="C434" s="14" t="s">
        <v>2659</v>
      </c>
      <c r="D434" s="16" t="s">
        <v>2856</v>
      </c>
      <c r="E434" s="16"/>
      <c r="F434" s="14" t="s">
        <v>2887</v>
      </c>
      <c r="G434" s="14" t="s">
        <v>2400</v>
      </c>
      <c r="H434" s="14" t="s">
        <v>2401</v>
      </c>
      <c r="I434" s="15">
        <v>140</v>
      </c>
      <c r="J434" s="77"/>
      <c r="K434" s="92"/>
    </row>
    <row r="435" spans="1:11" ht="20" x14ac:dyDescent="0.25">
      <c r="A435" s="14" t="s">
        <v>2293</v>
      </c>
      <c r="B435" s="14" t="s">
        <v>2886</v>
      </c>
      <c r="C435" s="14" t="s">
        <v>2659</v>
      </c>
      <c r="D435" s="16" t="s">
        <v>2856</v>
      </c>
      <c r="E435" s="16"/>
      <c r="F435" s="14" t="s">
        <v>2887</v>
      </c>
      <c r="G435" s="14" t="s">
        <v>2400</v>
      </c>
      <c r="H435" s="14" t="s">
        <v>2401</v>
      </c>
      <c r="I435" s="15">
        <v>210</v>
      </c>
      <c r="J435" s="77"/>
      <c r="K435" s="92"/>
    </row>
    <row r="436" spans="1:11" ht="20" x14ac:dyDescent="0.25">
      <c r="A436" s="14" t="s">
        <v>3755</v>
      </c>
      <c r="B436" s="14" t="s">
        <v>2886</v>
      </c>
      <c r="C436" s="14" t="s">
        <v>2659</v>
      </c>
      <c r="D436" s="16" t="s">
        <v>2856</v>
      </c>
      <c r="E436" s="16"/>
      <c r="F436" s="14" t="s">
        <v>2887</v>
      </c>
      <c r="G436" s="14" t="s">
        <v>2400</v>
      </c>
      <c r="H436" s="14" t="s">
        <v>2401</v>
      </c>
      <c r="I436" s="15">
        <v>560</v>
      </c>
      <c r="J436" s="77"/>
      <c r="K436" s="92"/>
    </row>
    <row r="437" spans="1:11" ht="20" x14ac:dyDescent="0.25">
      <c r="A437" s="14" t="s">
        <v>3760</v>
      </c>
      <c r="B437" s="14" t="s">
        <v>2888</v>
      </c>
      <c r="C437" s="14" t="s">
        <v>2889</v>
      </c>
      <c r="D437" s="16" t="s">
        <v>2890</v>
      </c>
      <c r="E437" s="16"/>
      <c r="F437" s="14" t="s">
        <v>2891</v>
      </c>
      <c r="G437" s="14" t="s">
        <v>1449</v>
      </c>
      <c r="H437" s="14" t="s">
        <v>1450</v>
      </c>
      <c r="I437" s="15">
        <v>0</v>
      </c>
      <c r="J437" s="77"/>
      <c r="K437" s="92"/>
    </row>
    <row r="438" spans="1:11" ht="20" x14ac:dyDescent="0.25">
      <c r="A438" s="14" t="s">
        <v>3770</v>
      </c>
      <c r="B438" s="14" t="s">
        <v>2888</v>
      </c>
      <c r="C438" s="14" t="s">
        <v>2889</v>
      </c>
      <c r="D438" s="16" t="s">
        <v>2890</v>
      </c>
      <c r="E438" s="16"/>
      <c r="F438" s="14" t="s">
        <v>2892</v>
      </c>
      <c r="G438" s="14" t="s">
        <v>1449</v>
      </c>
      <c r="H438" s="14" t="s">
        <v>1450</v>
      </c>
      <c r="I438" s="15">
        <v>3200</v>
      </c>
      <c r="J438" s="77"/>
      <c r="K438" s="92"/>
    </row>
    <row r="439" spans="1:11" ht="20" x14ac:dyDescent="0.25">
      <c r="A439" s="14" t="s">
        <v>3769</v>
      </c>
      <c r="B439" s="14" t="s">
        <v>2888</v>
      </c>
      <c r="C439" s="14" t="s">
        <v>2889</v>
      </c>
      <c r="D439" s="16" t="s">
        <v>2890</v>
      </c>
      <c r="E439" s="16"/>
      <c r="F439" s="14" t="s">
        <v>2892</v>
      </c>
      <c r="G439" s="14" t="s">
        <v>1449</v>
      </c>
      <c r="H439" s="14" t="s">
        <v>1450</v>
      </c>
      <c r="I439" s="15">
        <v>2200</v>
      </c>
      <c r="J439" s="77"/>
      <c r="K439" s="92"/>
    </row>
    <row r="440" spans="1:11" ht="20" x14ac:dyDescent="0.25">
      <c r="A440" s="14" t="s">
        <v>3760</v>
      </c>
      <c r="B440" s="14" t="s">
        <v>2888</v>
      </c>
      <c r="C440" s="14" t="s">
        <v>2889</v>
      </c>
      <c r="D440" s="16" t="s">
        <v>2890</v>
      </c>
      <c r="E440" s="16"/>
      <c r="F440" s="14" t="s">
        <v>2892</v>
      </c>
      <c r="G440" s="14" t="s">
        <v>1449</v>
      </c>
      <c r="H440" s="14" t="s">
        <v>1450</v>
      </c>
      <c r="I440" s="15">
        <v>1600</v>
      </c>
      <c r="J440" s="77"/>
      <c r="K440" s="92"/>
    </row>
    <row r="441" spans="1:11" ht="20" x14ac:dyDescent="0.25">
      <c r="A441" s="14" t="s">
        <v>2293</v>
      </c>
      <c r="B441" s="14" t="s">
        <v>2888</v>
      </c>
      <c r="C441" s="14" t="s">
        <v>2889</v>
      </c>
      <c r="D441" s="16" t="s">
        <v>2890</v>
      </c>
      <c r="E441" s="16"/>
      <c r="F441" s="14" t="s">
        <v>2892</v>
      </c>
      <c r="G441" s="14" t="s">
        <v>1449</v>
      </c>
      <c r="H441" s="14" t="s">
        <v>1450</v>
      </c>
      <c r="I441" s="15">
        <v>1000</v>
      </c>
      <c r="J441" s="77"/>
      <c r="K441" s="92"/>
    </row>
    <row r="442" spans="1:11" ht="20" x14ac:dyDescent="0.25">
      <c r="A442" s="14" t="s">
        <v>3763</v>
      </c>
      <c r="B442" s="14" t="s">
        <v>2888</v>
      </c>
      <c r="C442" s="14" t="s">
        <v>2889</v>
      </c>
      <c r="D442" s="16" t="s">
        <v>2890</v>
      </c>
      <c r="E442" s="16"/>
      <c r="F442" s="14" t="s">
        <v>2892</v>
      </c>
      <c r="G442" s="14" t="s">
        <v>1449</v>
      </c>
      <c r="H442" s="14" t="s">
        <v>1450</v>
      </c>
      <c r="I442" s="15">
        <v>2439.17</v>
      </c>
      <c r="J442" s="77"/>
      <c r="K442" s="92"/>
    </row>
    <row r="443" spans="1:11" ht="20" x14ac:dyDescent="0.25">
      <c r="A443" s="14" t="s">
        <v>3758</v>
      </c>
      <c r="B443" s="14" t="s">
        <v>2893</v>
      </c>
      <c r="C443" s="14" t="s">
        <v>2894</v>
      </c>
      <c r="D443" s="16" t="s">
        <v>2895</v>
      </c>
      <c r="E443" s="16"/>
      <c r="F443" s="14" t="s">
        <v>2896</v>
      </c>
      <c r="G443" s="14" t="s">
        <v>2745</v>
      </c>
      <c r="H443" s="14" t="s">
        <v>2746</v>
      </c>
      <c r="I443" s="15">
        <v>0</v>
      </c>
      <c r="J443" s="77"/>
      <c r="K443" s="92"/>
    </row>
    <row r="444" spans="1:11" ht="12.5" x14ac:dyDescent="0.25">
      <c r="A444" s="14" t="s">
        <v>3758</v>
      </c>
      <c r="B444" s="14" t="s">
        <v>2893</v>
      </c>
      <c r="C444" s="14" t="s">
        <v>2894</v>
      </c>
      <c r="D444" s="16" t="s">
        <v>2895</v>
      </c>
      <c r="E444" s="16"/>
      <c r="F444" s="14" t="s">
        <v>2765</v>
      </c>
      <c r="G444" s="14" t="s">
        <v>2745</v>
      </c>
      <c r="H444" s="14" t="s">
        <v>2746</v>
      </c>
      <c r="I444" s="15">
        <v>117</v>
      </c>
      <c r="J444" s="77"/>
      <c r="K444" s="92"/>
    </row>
    <row r="445" spans="1:11" ht="12.5" x14ac:dyDescent="0.25">
      <c r="A445" s="14" t="s">
        <v>3758</v>
      </c>
      <c r="B445" s="14" t="s">
        <v>2893</v>
      </c>
      <c r="C445" s="14" t="s">
        <v>2894</v>
      </c>
      <c r="D445" s="16" t="s">
        <v>2895</v>
      </c>
      <c r="E445" s="16"/>
      <c r="F445" s="14" t="s">
        <v>2897</v>
      </c>
      <c r="G445" s="14" t="s">
        <v>2745</v>
      </c>
      <c r="H445" s="14" t="s">
        <v>2746</v>
      </c>
      <c r="I445" s="15">
        <v>108.01</v>
      </c>
      <c r="J445" s="77"/>
      <c r="K445" s="92"/>
    </row>
    <row r="446" spans="1:11" ht="12.5" x14ac:dyDescent="0.25">
      <c r="A446" s="14" t="s">
        <v>3758</v>
      </c>
      <c r="B446" s="14" t="s">
        <v>2893</v>
      </c>
      <c r="C446" s="14" t="s">
        <v>2894</v>
      </c>
      <c r="D446" s="16" t="s">
        <v>2895</v>
      </c>
      <c r="E446" s="16"/>
      <c r="F446" s="14" t="s">
        <v>2861</v>
      </c>
      <c r="G446" s="14" t="s">
        <v>2745</v>
      </c>
      <c r="H446" s="14" t="s">
        <v>2746</v>
      </c>
      <c r="I446" s="15">
        <v>229.7</v>
      </c>
      <c r="J446" s="77"/>
      <c r="K446" s="92"/>
    </row>
    <row r="447" spans="1:11" ht="12.5" x14ac:dyDescent="0.25">
      <c r="A447" s="14" t="s">
        <v>3758</v>
      </c>
      <c r="B447" s="14" t="s">
        <v>2893</v>
      </c>
      <c r="C447" s="14" t="s">
        <v>2894</v>
      </c>
      <c r="D447" s="16" t="s">
        <v>2895</v>
      </c>
      <c r="E447" s="16"/>
      <c r="F447" s="14" t="s">
        <v>2898</v>
      </c>
      <c r="G447" s="14" t="s">
        <v>2745</v>
      </c>
      <c r="H447" s="14" t="s">
        <v>2746</v>
      </c>
      <c r="I447" s="15">
        <v>495.09</v>
      </c>
      <c r="J447" s="77"/>
      <c r="K447" s="92"/>
    </row>
    <row r="448" spans="1:11" ht="20" x14ac:dyDescent="0.25">
      <c r="A448" s="14" t="s">
        <v>3775</v>
      </c>
      <c r="B448" s="14" t="s">
        <v>2899</v>
      </c>
      <c r="C448" s="14" t="s">
        <v>2894</v>
      </c>
      <c r="D448" s="16" t="s">
        <v>2856</v>
      </c>
      <c r="E448" s="16"/>
      <c r="F448" s="14" t="s">
        <v>2900</v>
      </c>
      <c r="G448" s="14" t="s">
        <v>2901</v>
      </c>
      <c r="H448" s="14" t="s">
        <v>2902</v>
      </c>
      <c r="I448" s="15">
        <v>0</v>
      </c>
      <c r="J448" s="77"/>
      <c r="K448" s="92"/>
    </row>
    <row r="449" spans="1:11" ht="20" x14ac:dyDescent="0.25">
      <c r="A449" s="14" t="s">
        <v>2293</v>
      </c>
      <c r="B449" s="14" t="s">
        <v>2899</v>
      </c>
      <c r="C449" s="14" t="s">
        <v>2894</v>
      </c>
      <c r="D449" s="16" t="s">
        <v>2856</v>
      </c>
      <c r="E449" s="16"/>
      <c r="F449" s="14" t="s">
        <v>2903</v>
      </c>
      <c r="G449" s="14" t="s">
        <v>2901</v>
      </c>
      <c r="H449" s="14" t="s">
        <v>2902</v>
      </c>
      <c r="I449" s="15">
        <v>5880</v>
      </c>
      <c r="J449" s="77"/>
      <c r="K449" s="92"/>
    </row>
    <row r="450" spans="1:11" ht="20" x14ac:dyDescent="0.25">
      <c r="A450" s="14" t="s">
        <v>3775</v>
      </c>
      <c r="B450" s="14" t="s">
        <v>2899</v>
      </c>
      <c r="C450" s="14" t="s">
        <v>2894</v>
      </c>
      <c r="D450" s="16" t="s">
        <v>2856</v>
      </c>
      <c r="E450" s="16"/>
      <c r="F450" s="14" t="s">
        <v>2903</v>
      </c>
      <c r="G450" s="14" t="s">
        <v>2901</v>
      </c>
      <c r="H450" s="14" t="s">
        <v>2902</v>
      </c>
      <c r="I450" s="15">
        <v>1840</v>
      </c>
      <c r="J450" s="77"/>
      <c r="K450" s="92"/>
    </row>
    <row r="451" spans="1:11" ht="30" x14ac:dyDescent="0.25">
      <c r="A451" s="14" t="s">
        <v>2293</v>
      </c>
      <c r="B451" s="14" t="s">
        <v>2904</v>
      </c>
      <c r="C451" s="14" t="s">
        <v>2905</v>
      </c>
      <c r="D451" s="16" t="s">
        <v>2895</v>
      </c>
      <c r="E451" s="16"/>
      <c r="F451" s="14" t="s">
        <v>2906</v>
      </c>
      <c r="G451" s="14" t="s">
        <v>2907</v>
      </c>
      <c r="H451" s="14" t="s">
        <v>2908</v>
      </c>
      <c r="I451" s="15">
        <v>0</v>
      </c>
      <c r="J451" s="77"/>
      <c r="K451" s="92"/>
    </row>
    <row r="452" spans="1:11" ht="20" x14ac:dyDescent="0.25">
      <c r="A452" s="14" t="s">
        <v>2293</v>
      </c>
      <c r="B452" s="14" t="s">
        <v>2904</v>
      </c>
      <c r="C452" s="14" t="s">
        <v>2905</v>
      </c>
      <c r="D452" s="16" t="s">
        <v>2895</v>
      </c>
      <c r="E452" s="16"/>
      <c r="F452" s="14" t="s">
        <v>2909</v>
      </c>
      <c r="G452" s="14" t="s">
        <v>2907</v>
      </c>
      <c r="H452" s="14" t="s">
        <v>2908</v>
      </c>
      <c r="I452" s="15">
        <v>500</v>
      </c>
      <c r="J452" s="77"/>
      <c r="K452" s="92"/>
    </row>
    <row r="453" spans="1:11" ht="20" x14ac:dyDescent="0.25">
      <c r="A453" s="14" t="s">
        <v>2293</v>
      </c>
      <c r="B453" s="14" t="s">
        <v>2910</v>
      </c>
      <c r="C453" s="14" t="s">
        <v>2911</v>
      </c>
      <c r="D453" s="16" t="s">
        <v>2895</v>
      </c>
      <c r="E453" s="16"/>
      <c r="F453" s="14" t="s">
        <v>2912</v>
      </c>
      <c r="G453" s="14" t="s">
        <v>751</v>
      </c>
      <c r="H453" s="14" t="s">
        <v>752</v>
      </c>
      <c r="I453" s="15">
        <v>0</v>
      </c>
      <c r="J453" s="77"/>
      <c r="K453" s="92"/>
    </row>
    <row r="454" spans="1:11" ht="20" x14ac:dyDescent="0.25">
      <c r="A454" s="14" t="s">
        <v>2293</v>
      </c>
      <c r="B454" s="14" t="s">
        <v>2910</v>
      </c>
      <c r="C454" s="14" t="s">
        <v>2911</v>
      </c>
      <c r="D454" s="16" t="s">
        <v>2895</v>
      </c>
      <c r="E454" s="16"/>
      <c r="F454" s="14" t="s">
        <v>2912</v>
      </c>
      <c r="G454" s="14" t="s">
        <v>751</v>
      </c>
      <c r="H454" s="14" t="s">
        <v>752</v>
      </c>
      <c r="I454" s="15">
        <v>627.29999999999995</v>
      </c>
      <c r="J454" s="77"/>
      <c r="K454" s="92"/>
    </row>
    <row r="455" spans="1:11" ht="20" x14ac:dyDescent="0.25">
      <c r="A455" s="14" t="s">
        <v>3769</v>
      </c>
      <c r="B455" s="14" t="s">
        <v>2913</v>
      </c>
      <c r="C455" s="14" t="s">
        <v>2914</v>
      </c>
      <c r="D455" s="16" t="s">
        <v>2895</v>
      </c>
      <c r="E455" s="16"/>
      <c r="F455" s="14" t="s">
        <v>2915</v>
      </c>
      <c r="G455" s="14" t="s">
        <v>2311</v>
      </c>
      <c r="H455" s="14" t="s">
        <v>2312</v>
      </c>
      <c r="I455" s="15">
        <v>0</v>
      </c>
      <c r="J455" s="77"/>
      <c r="K455" s="92"/>
    </row>
    <row r="456" spans="1:11" ht="20" x14ac:dyDescent="0.25">
      <c r="A456" s="14" t="s">
        <v>2293</v>
      </c>
      <c r="B456" s="14" t="s">
        <v>2913</v>
      </c>
      <c r="C456" s="14" t="s">
        <v>2914</v>
      </c>
      <c r="D456" s="16" t="s">
        <v>2895</v>
      </c>
      <c r="E456" s="16"/>
      <c r="F456" s="14" t="s">
        <v>2916</v>
      </c>
      <c r="G456" s="14" t="s">
        <v>2311</v>
      </c>
      <c r="H456" s="14" t="s">
        <v>2312</v>
      </c>
      <c r="I456" s="15">
        <v>325</v>
      </c>
      <c r="J456" s="77"/>
      <c r="K456" s="92"/>
    </row>
    <row r="457" spans="1:11" ht="20" x14ac:dyDescent="0.25">
      <c r="A457" s="14" t="s">
        <v>3769</v>
      </c>
      <c r="B457" s="14" t="s">
        <v>2913</v>
      </c>
      <c r="C457" s="14" t="s">
        <v>2914</v>
      </c>
      <c r="D457" s="16" t="s">
        <v>2895</v>
      </c>
      <c r="E457" s="16"/>
      <c r="F457" s="14" t="s">
        <v>2916</v>
      </c>
      <c r="G457" s="14" t="s">
        <v>2311</v>
      </c>
      <c r="H457" s="14" t="s">
        <v>2312</v>
      </c>
      <c r="I457" s="15">
        <v>356</v>
      </c>
      <c r="J457" s="77"/>
      <c r="K457" s="92"/>
    </row>
    <row r="458" spans="1:11" ht="30" x14ac:dyDescent="0.25">
      <c r="A458" s="14" t="s">
        <v>3753</v>
      </c>
      <c r="B458" s="14" t="s">
        <v>2917</v>
      </c>
      <c r="C458" s="14" t="s">
        <v>2918</v>
      </c>
      <c r="D458" s="16" t="s">
        <v>2919</v>
      </c>
      <c r="E458" s="16"/>
      <c r="F458" s="14" t="s">
        <v>2920</v>
      </c>
      <c r="G458" s="14"/>
      <c r="H458" s="14" t="s">
        <v>2921</v>
      </c>
      <c r="I458" s="15">
        <v>0</v>
      </c>
      <c r="J458" s="77"/>
      <c r="K458" s="92"/>
    </row>
    <row r="459" spans="1:11" ht="20" x14ac:dyDescent="0.25">
      <c r="A459" s="14" t="s">
        <v>2293</v>
      </c>
      <c r="B459" s="14" t="s">
        <v>2917</v>
      </c>
      <c r="C459" s="14" t="s">
        <v>2918</v>
      </c>
      <c r="D459" s="16" t="s">
        <v>2919</v>
      </c>
      <c r="E459" s="16"/>
      <c r="F459" s="14" t="s">
        <v>2922</v>
      </c>
      <c r="G459" s="14"/>
      <c r="H459" s="14" t="s">
        <v>2921</v>
      </c>
      <c r="I459" s="15">
        <v>1280</v>
      </c>
      <c r="J459" s="77"/>
      <c r="K459" s="92"/>
    </row>
    <row r="460" spans="1:11" ht="20" x14ac:dyDescent="0.25">
      <c r="A460" s="14" t="s">
        <v>3757</v>
      </c>
      <c r="B460" s="14" t="s">
        <v>2917</v>
      </c>
      <c r="C460" s="14" t="s">
        <v>2918</v>
      </c>
      <c r="D460" s="16" t="s">
        <v>2919</v>
      </c>
      <c r="E460" s="16"/>
      <c r="F460" s="14" t="s">
        <v>2923</v>
      </c>
      <c r="G460" s="14"/>
      <c r="H460" s="14" t="s">
        <v>2921</v>
      </c>
      <c r="I460" s="15">
        <v>1790</v>
      </c>
      <c r="J460" s="77"/>
      <c r="K460" s="92"/>
    </row>
    <row r="461" spans="1:11" ht="20" x14ac:dyDescent="0.25">
      <c r="A461" s="14" t="s">
        <v>3756</v>
      </c>
      <c r="B461" s="14" t="s">
        <v>2917</v>
      </c>
      <c r="C461" s="14" t="s">
        <v>2918</v>
      </c>
      <c r="D461" s="16" t="s">
        <v>2919</v>
      </c>
      <c r="E461" s="16"/>
      <c r="F461" s="14" t="s">
        <v>2923</v>
      </c>
      <c r="G461" s="14"/>
      <c r="H461" s="14" t="s">
        <v>2921</v>
      </c>
      <c r="I461" s="15">
        <v>1280</v>
      </c>
      <c r="J461" s="77"/>
      <c r="K461" s="92"/>
    </row>
    <row r="462" spans="1:11" ht="20" x14ac:dyDescent="0.25">
      <c r="A462" s="14" t="s">
        <v>3755</v>
      </c>
      <c r="B462" s="14" t="s">
        <v>2917</v>
      </c>
      <c r="C462" s="14" t="s">
        <v>2918</v>
      </c>
      <c r="D462" s="16" t="s">
        <v>2919</v>
      </c>
      <c r="E462" s="16"/>
      <c r="F462" s="14" t="s">
        <v>2923</v>
      </c>
      <c r="G462" s="14"/>
      <c r="H462" s="14" t="s">
        <v>2921</v>
      </c>
      <c r="I462" s="15">
        <v>2175</v>
      </c>
      <c r="J462" s="77"/>
      <c r="K462" s="92"/>
    </row>
    <row r="463" spans="1:11" ht="20" x14ac:dyDescent="0.25">
      <c r="A463" s="14" t="s">
        <v>3753</v>
      </c>
      <c r="B463" s="14" t="s">
        <v>2917</v>
      </c>
      <c r="C463" s="14" t="s">
        <v>2918</v>
      </c>
      <c r="D463" s="16" t="s">
        <v>2919</v>
      </c>
      <c r="E463" s="16"/>
      <c r="F463" s="14" t="s">
        <v>2923</v>
      </c>
      <c r="G463" s="14"/>
      <c r="H463" s="14" t="s">
        <v>2921</v>
      </c>
      <c r="I463" s="15">
        <v>895</v>
      </c>
      <c r="J463" s="77"/>
      <c r="K463" s="92"/>
    </row>
    <row r="464" spans="1:11" ht="40" x14ac:dyDescent="0.25">
      <c r="A464" s="14" t="s">
        <v>3757</v>
      </c>
      <c r="B464" s="14" t="s">
        <v>2924</v>
      </c>
      <c r="C464" s="14" t="s">
        <v>2925</v>
      </c>
      <c r="D464" s="16" t="s">
        <v>2919</v>
      </c>
      <c r="E464" s="16"/>
      <c r="F464" s="14" t="s">
        <v>2926</v>
      </c>
      <c r="G464" s="14"/>
      <c r="H464" s="14" t="s">
        <v>2921</v>
      </c>
      <c r="I464" s="15">
        <v>0</v>
      </c>
      <c r="J464" s="77"/>
      <c r="K464" s="92"/>
    </row>
    <row r="465" spans="1:11" ht="20" x14ac:dyDescent="0.25">
      <c r="A465" s="14" t="s">
        <v>2293</v>
      </c>
      <c r="B465" s="14" t="s">
        <v>2924</v>
      </c>
      <c r="C465" s="14" t="s">
        <v>2925</v>
      </c>
      <c r="D465" s="16" t="s">
        <v>2919</v>
      </c>
      <c r="E465" s="16"/>
      <c r="F465" s="14" t="s">
        <v>2927</v>
      </c>
      <c r="G465" s="14"/>
      <c r="H465" s="14" t="s">
        <v>2921</v>
      </c>
      <c r="I465" s="15">
        <v>1504</v>
      </c>
      <c r="J465" s="77"/>
      <c r="K465" s="92"/>
    </row>
    <row r="466" spans="1:11" ht="20" x14ac:dyDescent="0.25">
      <c r="A466" s="14" t="s">
        <v>3757</v>
      </c>
      <c r="B466" s="14" t="s">
        <v>2924</v>
      </c>
      <c r="C466" s="14" t="s">
        <v>2925</v>
      </c>
      <c r="D466" s="16" t="s">
        <v>2919</v>
      </c>
      <c r="E466" s="16"/>
      <c r="F466" s="14" t="s">
        <v>2928</v>
      </c>
      <c r="G466" s="14"/>
      <c r="H466" s="14" t="s">
        <v>2921</v>
      </c>
      <c r="I466" s="15">
        <v>2542</v>
      </c>
      <c r="J466" s="77"/>
      <c r="K466" s="92"/>
    </row>
    <row r="467" spans="1:11" ht="20" x14ac:dyDescent="0.25">
      <c r="A467" s="14" t="s">
        <v>3755</v>
      </c>
      <c r="B467" s="14" t="s">
        <v>2924</v>
      </c>
      <c r="C467" s="14" t="s">
        <v>2925</v>
      </c>
      <c r="D467" s="16" t="s">
        <v>2919</v>
      </c>
      <c r="E467" s="16"/>
      <c r="F467" s="14" t="s">
        <v>2928</v>
      </c>
      <c r="G467" s="14"/>
      <c r="H467" s="14" t="s">
        <v>2921</v>
      </c>
      <c r="I467" s="15">
        <v>2542</v>
      </c>
      <c r="J467" s="77"/>
      <c r="K467" s="92"/>
    </row>
    <row r="468" spans="1:11" ht="20" x14ac:dyDescent="0.25">
      <c r="A468" s="14" t="s">
        <v>3758</v>
      </c>
      <c r="B468" s="14" t="s">
        <v>2929</v>
      </c>
      <c r="C468" s="14" t="s">
        <v>2930</v>
      </c>
      <c r="D468" s="16" t="s">
        <v>2895</v>
      </c>
      <c r="E468" s="16"/>
      <c r="F468" s="14" t="s">
        <v>2931</v>
      </c>
      <c r="G468" s="14" t="s">
        <v>2745</v>
      </c>
      <c r="H468" s="14" t="s">
        <v>2746</v>
      </c>
      <c r="I468" s="15">
        <v>0</v>
      </c>
      <c r="J468" s="77"/>
      <c r="K468" s="92"/>
    </row>
    <row r="469" spans="1:11" ht="12.5" x14ac:dyDescent="0.25">
      <c r="A469" s="14" t="s">
        <v>3758</v>
      </c>
      <c r="B469" s="14" t="s">
        <v>2929</v>
      </c>
      <c r="C469" s="14" t="s">
        <v>2930</v>
      </c>
      <c r="D469" s="16" t="s">
        <v>2895</v>
      </c>
      <c r="E469" s="16"/>
      <c r="F469" s="14" t="s">
        <v>2861</v>
      </c>
      <c r="G469" s="14" t="s">
        <v>2745</v>
      </c>
      <c r="H469" s="14" t="s">
        <v>2746</v>
      </c>
      <c r="I469" s="15">
        <v>145.6</v>
      </c>
      <c r="J469" s="77"/>
      <c r="K469" s="92"/>
    </row>
    <row r="470" spans="1:11" ht="12.5" x14ac:dyDescent="0.25">
      <c r="A470" s="14" t="s">
        <v>3758</v>
      </c>
      <c r="B470" s="14" t="s">
        <v>2929</v>
      </c>
      <c r="C470" s="14" t="s">
        <v>2930</v>
      </c>
      <c r="D470" s="16" t="s">
        <v>2895</v>
      </c>
      <c r="E470" s="16"/>
      <c r="F470" s="14" t="s">
        <v>2765</v>
      </c>
      <c r="G470" s="14" t="s">
        <v>2745</v>
      </c>
      <c r="H470" s="14" t="s">
        <v>2746</v>
      </c>
      <c r="I470" s="15">
        <v>117</v>
      </c>
      <c r="J470" s="77"/>
      <c r="K470" s="92"/>
    </row>
    <row r="471" spans="1:11" ht="20" x14ac:dyDescent="0.25">
      <c r="A471" s="14" t="s">
        <v>2293</v>
      </c>
      <c r="B471" s="14" t="s">
        <v>2932</v>
      </c>
      <c r="C471" s="14" t="s">
        <v>2933</v>
      </c>
      <c r="D471" s="16" t="s">
        <v>2895</v>
      </c>
      <c r="E471" s="16"/>
      <c r="F471" s="14" t="s">
        <v>2934</v>
      </c>
      <c r="G471" s="14" t="s">
        <v>2935</v>
      </c>
      <c r="H471" s="14" t="s">
        <v>2936</v>
      </c>
      <c r="I471" s="15">
        <v>0</v>
      </c>
      <c r="J471" s="77"/>
      <c r="K471" s="92"/>
    </row>
    <row r="472" spans="1:11" ht="20" x14ac:dyDescent="0.25">
      <c r="A472" s="14" t="s">
        <v>2293</v>
      </c>
      <c r="B472" s="14" t="s">
        <v>2932</v>
      </c>
      <c r="C472" s="14" t="s">
        <v>2933</v>
      </c>
      <c r="D472" s="16" t="s">
        <v>2895</v>
      </c>
      <c r="E472" s="16"/>
      <c r="F472" s="14" t="s">
        <v>2937</v>
      </c>
      <c r="G472" s="14" t="s">
        <v>2935</v>
      </c>
      <c r="H472" s="14" t="s">
        <v>2936</v>
      </c>
      <c r="I472" s="15">
        <v>310</v>
      </c>
      <c r="J472" s="77"/>
      <c r="K472" s="92"/>
    </row>
    <row r="473" spans="1:11" ht="20" x14ac:dyDescent="0.25">
      <c r="A473" s="14" t="s">
        <v>2293</v>
      </c>
      <c r="B473" s="14" t="s">
        <v>2938</v>
      </c>
      <c r="C473" s="14" t="s">
        <v>2436</v>
      </c>
      <c r="D473" s="16" t="s">
        <v>2895</v>
      </c>
      <c r="E473" s="16"/>
      <c r="F473" s="14" t="s">
        <v>2939</v>
      </c>
      <c r="G473" s="14" t="s">
        <v>2438</v>
      </c>
      <c r="H473" s="14" t="s">
        <v>2439</v>
      </c>
      <c r="I473" s="15">
        <v>0</v>
      </c>
      <c r="J473" s="77"/>
      <c r="K473" s="92"/>
    </row>
    <row r="474" spans="1:11" ht="20" x14ac:dyDescent="0.25">
      <c r="A474" s="14" t="s">
        <v>2293</v>
      </c>
      <c r="B474" s="14" t="s">
        <v>2938</v>
      </c>
      <c r="C474" s="14" t="s">
        <v>2436</v>
      </c>
      <c r="D474" s="16" t="s">
        <v>2895</v>
      </c>
      <c r="E474" s="16"/>
      <c r="F474" s="14" t="s">
        <v>2939</v>
      </c>
      <c r="G474" s="14" t="s">
        <v>2438</v>
      </c>
      <c r="H474" s="14" t="s">
        <v>2439</v>
      </c>
      <c r="I474" s="15">
        <v>115.2</v>
      </c>
      <c r="J474" s="77"/>
      <c r="K474" s="92"/>
    </row>
    <row r="475" spans="1:11" ht="20" x14ac:dyDescent="0.25">
      <c r="A475" s="14" t="s">
        <v>2293</v>
      </c>
      <c r="B475" s="14" t="s">
        <v>2940</v>
      </c>
      <c r="C475" s="14" t="s">
        <v>2941</v>
      </c>
      <c r="D475" s="16" t="s">
        <v>2895</v>
      </c>
      <c r="E475" s="16"/>
      <c r="F475" s="14" t="s">
        <v>2942</v>
      </c>
      <c r="G475" s="14" t="s">
        <v>2649</v>
      </c>
      <c r="H475" s="14" t="s">
        <v>2650</v>
      </c>
      <c r="I475" s="15">
        <v>0</v>
      </c>
      <c r="J475" s="77"/>
      <c r="K475" s="92"/>
    </row>
    <row r="476" spans="1:11" ht="20" x14ac:dyDescent="0.25">
      <c r="A476" s="14" t="s">
        <v>2293</v>
      </c>
      <c r="B476" s="14" t="s">
        <v>2940</v>
      </c>
      <c r="C476" s="14" t="s">
        <v>2941</v>
      </c>
      <c r="D476" s="16" t="s">
        <v>2895</v>
      </c>
      <c r="E476" s="16"/>
      <c r="F476" s="14" t="s">
        <v>2942</v>
      </c>
      <c r="G476" s="14" t="s">
        <v>2649</v>
      </c>
      <c r="H476" s="14" t="s">
        <v>2650</v>
      </c>
      <c r="I476" s="15">
        <v>168.55</v>
      </c>
      <c r="J476" s="77"/>
      <c r="K476" s="92"/>
    </row>
    <row r="477" spans="1:11" ht="20" x14ac:dyDescent="0.25">
      <c r="A477" s="14" t="s">
        <v>2293</v>
      </c>
      <c r="B477" s="14" t="s">
        <v>2943</v>
      </c>
      <c r="C477" s="14" t="s">
        <v>2944</v>
      </c>
      <c r="D477" s="16" t="s">
        <v>2895</v>
      </c>
      <c r="E477" s="16"/>
      <c r="F477" s="14" t="s">
        <v>2945</v>
      </c>
      <c r="G477" s="14" t="s">
        <v>2946</v>
      </c>
      <c r="H477" s="14" t="s">
        <v>2947</v>
      </c>
      <c r="I477" s="15">
        <v>0</v>
      </c>
      <c r="J477" s="77"/>
      <c r="K477" s="92"/>
    </row>
    <row r="478" spans="1:11" ht="20" x14ac:dyDescent="0.25">
      <c r="A478" s="14" t="s">
        <v>2293</v>
      </c>
      <c r="B478" s="14" t="s">
        <v>2943</v>
      </c>
      <c r="C478" s="14" t="s">
        <v>2944</v>
      </c>
      <c r="D478" s="16" t="s">
        <v>2895</v>
      </c>
      <c r="E478" s="16"/>
      <c r="F478" s="14" t="s">
        <v>2948</v>
      </c>
      <c r="G478" s="14" t="s">
        <v>2946</v>
      </c>
      <c r="H478" s="14" t="s">
        <v>2947</v>
      </c>
      <c r="I478" s="15">
        <v>983.39</v>
      </c>
      <c r="J478" s="77"/>
      <c r="K478" s="92"/>
    </row>
    <row r="479" spans="1:11" ht="20" x14ac:dyDescent="0.25">
      <c r="A479" s="14" t="s">
        <v>2293</v>
      </c>
      <c r="B479" s="14" t="s">
        <v>2949</v>
      </c>
      <c r="C479" s="14" t="s">
        <v>2950</v>
      </c>
      <c r="D479" s="16" t="s">
        <v>2895</v>
      </c>
      <c r="E479" s="16"/>
      <c r="F479" s="14" t="s">
        <v>2951</v>
      </c>
      <c r="G479" s="14" t="s">
        <v>2952</v>
      </c>
      <c r="H479" s="14" t="s">
        <v>2953</v>
      </c>
      <c r="I479" s="15">
        <v>0</v>
      </c>
      <c r="J479" s="77"/>
      <c r="K479" s="92"/>
    </row>
    <row r="480" spans="1:11" ht="20" x14ac:dyDescent="0.25">
      <c r="A480" s="14" t="s">
        <v>2293</v>
      </c>
      <c r="B480" s="14" t="s">
        <v>2949</v>
      </c>
      <c r="C480" s="14" t="s">
        <v>2950</v>
      </c>
      <c r="D480" s="16" t="s">
        <v>2895</v>
      </c>
      <c r="E480" s="16"/>
      <c r="F480" s="14" t="s">
        <v>2951</v>
      </c>
      <c r="G480" s="14" t="s">
        <v>2952</v>
      </c>
      <c r="H480" s="14" t="s">
        <v>2953</v>
      </c>
      <c r="I480" s="15">
        <v>722</v>
      </c>
      <c r="J480" s="77"/>
      <c r="K480" s="92"/>
    </row>
    <row r="481" spans="1:11" ht="20" x14ac:dyDescent="0.25">
      <c r="A481" s="14" t="s">
        <v>3752</v>
      </c>
      <c r="B481" s="14" t="s">
        <v>2954</v>
      </c>
      <c r="C481" s="14" t="s">
        <v>2955</v>
      </c>
      <c r="D481" s="16" t="s">
        <v>2895</v>
      </c>
      <c r="E481" s="16"/>
      <c r="F481" s="14" t="s">
        <v>2956</v>
      </c>
      <c r="G481" s="14"/>
      <c r="H481" s="14" t="s">
        <v>2552</v>
      </c>
      <c r="I481" s="15">
        <v>0</v>
      </c>
      <c r="J481" s="77"/>
      <c r="K481" s="92"/>
    </row>
    <row r="482" spans="1:11" ht="20" x14ac:dyDescent="0.25">
      <c r="A482" s="14" t="s">
        <v>3752</v>
      </c>
      <c r="B482" s="14" t="s">
        <v>2954</v>
      </c>
      <c r="C482" s="14" t="s">
        <v>2955</v>
      </c>
      <c r="D482" s="16" t="s">
        <v>2895</v>
      </c>
      <c r="E482" s="16"/>
      <c r="F482" s="14" t="s">
        <v>2957</v>
      </c>
      <c r="G482" s="14"/>
      <c r="H482" s="14" t="s">
        <v>2552</v>
      </c>
      <c r="I482" s="15">
        <v>62.56</v>
      </c>
      <c r="J482" s="77"/>
      <c r="K482" s="92"/>
    </row>
    <row r="483" spans="1:11" ht="20" x14ac:dyDescent="0.25">
      <c r="A483" s="14" t="s">
        <v>2293</v>
      </c>
      <c r="B483" s="14" t="s">
        <v>2954</v>
      </c>
      <c r="C483" s="14" t="s">
        <v>2955</v>
      </c>
      <c r="D483" s="16" t="s">
        <v>2895</v>
      </c>
      <c r="E483" s="16"/>
      <c r="F483" s="14" t="s">
        <v>2957</v>
      </c>
      <c r="G483" s="14"/>
      <c r="H483" s="14" t="s">
        <v>2552</v>
      </c>
      <c r="I483" s="15">
        <v>510</v>
      </c>
      <c r="J483" s="77"/>
      <c r="K483" s="92"/>
    </row>
    <row r="484" spans="1:11" ht="20" x14ac:dyDescent="0.25">
      <c r="A484" s="14" t="s">
        <v>2293</v>
      </c>
      <c r="B484" s="14" t="s">
        <v>2958</v>
      </c>
      <c r="C484" s="14" t="s">
        <v>2959</v>
      </c>
      <c r="D484" s="16" t="s">
        <v>2895</v>
      </c>
      <c r="E484" s="16"/>
      <c r="F484" s="14" t="s">
        <v>2960</v>
      </c>
      <c r="G484" s="14"/>
      <c r="H484" s="14" t="s">
        <v>2552</v>
      </c>
      <c r="I484" s="15">
        <v>0</v>
      </c>
      <c r="J484" s="77"/>
      <c r="K484" s="92"/>
    </row>
    <row r="485" spans="1:11" ht="20" x14ac:dyDescent="0.25">
      <c r="A485" s="14" t="s">
        <v>2293</v>
      </c>
      <c r="B485" s="14" t="s">
        <v>2958</v>
      </c>
      <c r="C485" s="14" t="s">
        <v>2959</v>
      </c>
      <c r="D485" s="16" t="s">
        <v>2895</v>
      </c>
      <c r="E485" s="16"/>
      <c r="F485" s="14" t="s">
        <v>2961</v>
      </c>
      <c r="G485" s="14"/>
      <c r="H485" s="14" t="s">
        <v>2552</v>
      </c>
      <c r="I485" s="15">
        <v>240</v>
      </c>
      <c r="J485" s="77"/>
      <c r="K485" s="92"/>
    </row>
    <row r="486" spans="1:11" ht="12.5" x14ac:dyDescent="0.25">
      <c r="A486" s="14" t="s">
        <v>3753</v>
      </c>
      <c r="B486" s="14" t="s">
        <v>2962</v>
      </c>
      <c r="C486" s="14" t="s">
        <v>2963</v>
      </c>
      <c r="D486" s="16" t="s">
        <v>2890</v>
      </c>
      <c r="E486" s="16"/>
      <c r="F486" s="14" t="s">
        <v>2964</v>
      </c>
      <c r="G486" s="14"/>
      <c r="H486" s="14" t="s">
        <v>2368</v>
      </c>
      <c r="I486" s="15">
        <v>0</v>
      </c>
      <c r="J486" s="77"/>
      <c r="K486" s="92"/>
    </row>
    <row r="487" spans="1:11" ht="12.5" x14ac:dyDescent="0.25">
      <c r="A487" s="14" t="s">
        <v>3757</v>
      </c>
      <c r="B487" s="14" t="s">
        <v>2962</v>
      </c>
      <c r="C487" s="14" t="s">
        <v>2963</v>
      </c>
      <c r="D487" s="16" t="s">
        <v>2890</v>
      </c>
      <c r="E487" s="16"/>
      <c r="F487" s="14" t="s">
        <v>2964</v>
      </c>
      <c r="G487" s="14"/>
      <c r="H487" s="14" t="s">
        <v>2368</v>
      </c>
      <c r="I487" s="15">
        <v>560</v>
      </c>
      <c r="J487" s="77"/>
      <c r="K487" s="92"/>
    </row>
    <row r="488" spans="1:11" ht="12.5" x14ac:dyDescent="0.25">
      <c r="A488" s="14" t="s">
        <v>3753</v>
      </c>
      <c r="B488" s="14" t="s">
        <v>2962</v>
      </c>
      <c r="C488" s="14" t="s">
        <v>2963</v>
      </c>
      <c r="D488" s="16" t="s">
        <v>2890</v>
      </c>
      <c r="E488" s="16"/>
      <c r="F488" s="14" t="s">
        <v>2964</v>
      </c>
      <c r="G488" s="14"/>
      <c r="H488" s="14" t="s">
        <v>2368</v>
      </c>
      <c r="I488" s="15">
        <v>560</v>
      </c>
      <c r="J488" s="77"/>
      <c r="K488" s="92"/>
    </row>
    <row r="489" spans="1:11" ht="12.5" x14ac:dyDescent="0.25">
      <c r="A489" s="14" t="s">
        <v>3768</v>
      </c>
      <c r="B489" s="14" t="s">
        <v>2962</v>
      </c>
      <c r="C489" s="14" t="s">
        <v>2963</v>
      </c>
      <c r="D489" s="16" t="s">
        <v>2890</v>
      </c>
      <c r="E489" s="16"/>
      <c r="F489" s="14" t="s">
        <v>2964</v>
      </c>
      <c r="G489" s="14"/>
      <c r="H489" s="14" t="s">
        <v>2368</v>
      </c>
      <c r="I489" s="15">
        <v>560</v>
      </c>
      <c r="J489" s="77"/>
      <c r="K489" s="92"/>
    </row>
    <row r="490" spans="1:11" ht="20" x14ac:dyDescent="0.25">
      <c r="A490" s="14" t="s">
        <v>2293</v>
      </c>
      <c r="B490" s="14" t="s">
        <v>2962</v>
      </c>
      <c r="C490" s="14" t="s">
        <v>2963</v>
      </c>
      <c r="D490" s="16" t="s">
        <v>2890</v>
      </c>
      <c r="E490" s="16"/>
      <c r="F490" s="14" t="s">
        <v>2965</v>
      </c>
      <c r="G490" s="14"/>
      <c r="H490" s="14" t="s">
        <v>2368</v>
      </c>
      <c r="I490" s="15">
        <v>324</v>
      </c>
      <c r="J490" s="77"/>
      <c r="K490" s="92"/>
    </row>
    <row r="491" spans="1:11" ht="20" x14ac:dyDescent="0.25">
      <c r="A491" s="14" t="s">
        <v>3768</v>
      </c>
      <c r="B491" s="14" t="s">
        <v>2962</v>
      </c>
      <c r="C491" s="14" t="s">
        <v>2963</v>
      </c>
      <c r="D491" s="16" t="s">
        <v>2890</v>
      </c>
      <c r="E491" s="16"/>
      <c r="F491" s="14" t="s">
        <v>2965</v>
      </c>
      <c r="G491" s="14"/>
      <c r="H491" s="14" t="s">
        <v>2368</v>
      </c>
      <c r="I491" s="15">
        <v>150</v>
      </c>
      <c r="J491" s="77"/>
      <c r="K491" s="92"/>
    </row>
    <row r="492" spans="1:11" ht="12.5" x14ac:dyDescent="0.25">
      <c r="A492" s="14" t="s">
        <v>3754</v>
      </c>
      <c r="B492" s="14" t="s">
        <v>2962</v>
      </c>
      <c r="C492" s="14" t="s">
        <v>2963</v>
      </c>
      <c r="D492" s="16" t="s">
        <v>2890</v>
      </c>
      <c r="E492" s="16"/>
      <c r="F492" s="14" t="s">
        <v>2964</v>
      </c>
      <c r="G492" s="14"/>
      <c r="H492" s="14" t="s">
        <v>2368</v>
      </c>
      <c r="I492" s="15">
        <v>560</v>
      </c>
      <c r="J492" s="77"/>
      <c r="K492" s="92"/>
    </row>
    <row r="493" spans="1:11" ht="12.5" x14ac:dyDescent="0.25">
      <c r="A493" s="14" t="s">
        <v>3755</v>
      </c>
      <c r="B493" s="14" t="s">
        <v>2962</v>
      </c>
      <c r="C493" s="14" t="s">
        <v>2963</v>
      </c>
      <c r="D493" s="16" t="s">
        <v>2890</v>
      </c>
      <c r="E493" s="16"/>
      <c r="F493" s="14" t="s">
        <v>2964</v>
      </c>
      <c r="G493" s="14"/>
      <c r="H493" s="14" t="s">
        <v>2368</v>
      </c>
      <c r="I493" s="15">
        <v>560</v>
      </c>
      <c r="J493" s="77"/>
      <c r="K493" s="92"/>
    </row>
    <row r="494" spans="1:11" ht="20" x14ac:dyDescent="0.25">
      <c r="A494" s="14" t="s">
        <v>2293</v>
      </c>
      <c r="B494" s="14" t="s">
        <v>2966</v>
      </c>
      <c r="C494" s="14" t="s">
        <v>2967</v>
      </c>
      <c r="D494" s="16" t="s">
        <v>2968</v>
      </c>
      <c r="E494" s="16"/>
      <c r="F494" s="14" t="s">
        <v>2969</v>
      </c>
      <c r="G494" s="14" t="s">
        <v>2304</v>
      </c>
      <c r="H494" s="14" t="s">
        <v>2305</v>
      </c>
      <c r="I494" s="15">
        <v>0</v>
      </c>
      <c r="J494" s="77"/>
      <c r="K494" s="92"/>
    </row>
    <row r="495" spans="1:11" ht="20" x14ac:dyDescent="0.25">
      <c r="A495" s="14" t="s">
        <v>2293</v>
      </c>
      <c r="B495" s="14" t="s">
        <v>2966</v>
      </c>
      <c r="C495" s="14" t="s">
        <v>2967</v>
      </c>
      <c r="D495" s="16" t="s">
        <v>2968</v>
      </c>
      <c r="E495" s="16"/>
      <c r="F495" s="14" t="s">
        <v>2306</v>
      </c>
      <c r="G495" s="14" t="s">
        <v>2304</v>
      </c>
      <c r="H495" s="14" t="s">
        <v>2305</v>
      </c>
      <c r="I495" s="15">
        <v>4.8</v>
      </c>
      <c r="J495" s="77"/>
      <c r="K495" s="92"/>
    </row>
    <row r="496" spans="1:11" ht="30" x14ac:dyDescent="0.25">
      <c r="A496" s="14" t="s">
        <v>2293</v>
      </c>
      <c r="B496" s="14" t="s">
        <v>2970</v>
      </c>
      <c r="C496" s="14" t="s">
        <v>2351</v>
      </c>
      <c r="D496" s="16" t="s">
        <v>2890</v>
      </c>
      <c r="E496" s="16"/>
      <c r="F496" s="14" t="s">
        <v>2971</v>
      </c>
      <c r="G496" s="14" t="s">
        <v>2972</v>
      </c>
      <c r="H496" s="14" t="s">
        <v>2973</v>
      </c>
      <c r="I496" s="15">
        <v>0</v>
      </c>
      <c r="J496" s="77"/>
      <c r="K496" s="92"/>
    </row>
    <row r="497" spans="1:11" ht="20" x14ac:dyDescent="0.25">
      <c r="A497" s="14" t="s">
        <v>2293</v>
      </c>
      <c r="B497" s="14" t="s">
        <v>2970</v>
      </c>
      <c r="C497" s="14" t="s">
        <v>2351</v>
      </c>
      <c r="D497" s="16" t="s">
        <v>2890</v>
      </c>
      <c r="E497" s="16"/>
      <c r="F497" s="14" t="s">
        <v>2974</v>
      </c>
      <c r="G497" s="14" t="s">
        <v>2972</v>
      </c>
      <c r="H497" s="14" t="s">
        <v>2973</v>
      </c>
      <c r="I497" s="15">
        <v>700</v>
      </c>
      <c r="J497" s="77"/>
      <c r="K497" s="92"/>
    </row>
    <row r="498" spans="1:11" ht="20" x14ac:dyDescent="0.25">
      <c r="A498" s="14" t="s">
        <v>2293</v>
      </c>
      <c r="B498" s="14" t="s">
        <v>2975</v>
      </c>
      <c r="C498" s="14" t="s">
        <v>2976</v>
      </c>
      <c r="D498" s="16" t="s">
        <v>2890</v>
      </c>
      <c r="E498" s="16"/>
      <c r="F498" s="14" t="s">
        <v>2977</v>
      </c>
      <c r="G498" s="14" t="s">
        <v>2946</v>
      </c>
      <c r="H498" s="14" t="s">
        <v>2947</v>
      </c>
      <c r="I498" s="15">
        <v>0</v>
      </c>
      <c r="J498" s="77"/>
      <c r="K498" s="92"/>
    </row>
    <row r="499" spans="1:11" ht="20" x14ac:dyDescent="0.25">
      <c r="A499" s="14" t="s">
        <v>2293</v>
      </c>
      <c r="B499" s="14" t="s">
        <v>2975</v>
      </c>
      <c r="C499" s="14" t="s">
        <v>2976</v>
      </c>
      <c r="D499" s="16" t="s">
        <v>2890</v>
      </c>
      <c r="E499" s="16"/>
      <c r="F499" s="14" t="s">
        <v>2977</v>
      </c>
      <c r="G499" s="14" t="s">
        <v>2946</v>
      </c>
      <c r="H499" s="14" t="s">
        <v>2947</v>
      </c>
      <c r="I499" s="15">
        <v>348.58</v>
      </c>
      <c r="J499" s="77"/>
      <c r="K499" s="92"/>
    </row>
    <row r="500" spans="1:11" ht="12.5" x14ac:dyDescent="0.25">
      <c r="A500" s="14" t="s">
        <v>3761</v>
      </c>
      <c r="B500" s="14" t="s">
        <v>2978</v>
      </c>
      <c r="C500" s="14" t="s">
        <v>2979</v>
      </c>
      <c r="D500" s="16" t="s">
        <v>2890</v>
      </c>
      <c r="E500" s="16"/>
      <c r="F500" s="14" t="s">
        <v>2980</v>
      </c>
      <c r="G500" s="14" t="s">
        <v>2981</v>
      </c>
      <c r="H500" s="14" t="s">
        <v>2982</v>
      </c>
      <c r="I500" s="15">
        <v>0</v>
      </c>
      <c r="J500" s="77"/>
      <c r="K500" s="92"/>
    </row>
    <row r="501" spans="1:11" ht="12.5" x14ac:dyDescent="0.25">
      <c r="A501" s="14" t="s">
        <v>3761</v>
      </c>
      <c r="B501" s="14" t="s">
        <v>2978</v>
      </c>
      <c r="C501" s="14" t="s">
        <v>2979</v>
      </c>
      <c r="D501" s="16" t="s">
        <v>2890</v>
      </c>
      <c r="E501" s="16"/>
      <c r="F501" s="14" t="s">
        <v>2980</v>
      </c>
      <c r="G501" s="14" t="s">
        <v>2981</v>
      </c>
      <c r="H501" s="14" t="s">
        <v>2982</v>
      </c>
      <c r="I501" s="15">
        <v>2767.5</v>
      </c>
      <c r="J501" s="77"/>
      <c r="K501" s="92"/>
    </row>
    <row r="502" spans="1:11" ht="30" x14ac:dyDescent="0.25">
      <c r="A502" s="14" t="s">
        <v>3757</v>
      </c>
      <c r="B502" s="14" t="s">
        <v>2983</v>
      </c>
      <c r="C502" s="14" t="s">
        <v>2984</v>
      </c>
      <c r="D502" s="16" t="s">
        <v>2890</v>
      </c>
      <c r="E502" s="16"/>
      <c r="F502" s="14" t="s">
        <v>2985</v>
      </c>
      <c r="G502" s="14" t="s">
        <v>2311</v>
      </c>
      <c r="H502" s="14" t="s">
        <v>2312</v>
      </c>
      <c r="I502" s="15">
        <v>0</v>
      </c>
      <c r="J502" s="77"/>
      <c r="K502" s="92"/>
    </row>
    <row r="503" spans="1:11" ht="20" x14ac:dyDescent="0.25">
      <c r="A503" s="14" t="s">
        <v>3757</v>
      </c>
      <c r="B503" s="14" t="s">
        <v>2983</v>
      </c>
      <c r="C503" s="14" t="s">
        <v>2984</v>
      </c>
      <c r="D503" s="16" t="s">
        <v>2890</v>
      </c>
      <c r="E503" s="16"/>
      <c r="F503" s="14" t="s">
        <v>2986</v>
      </c>
      <c r="G503" s="14" t="s">
        <v>2311</v>
      </c>
      <c r="H503" s="14" t="s">
        <v>2312</v>
      </c>
      <c r="I503" s="15">
        <v>5294.66</v>
      </c>
      <c r="J503" s="77"/>
      <c r="K503" s="92"/>
    </row>
    <row r="504" spans="1:11" ht="20" x14ac:dyDescent="0.25">
      <c r="A504" s="14" t="s">
        <v>2293</v>
      </c>
      <c r="B504" s="14" t="s">
        <v>2983</v>
      </c>
      <c r="C504" s="14" t="s">
        <v>2984</v>
      </c>
      <c r="D504" s="16" t="s">
        <v>2890</v>
      </c>
      <c r="E504" s="16"/>
      <c r="F504" s="14" t="s">
        <v>2986</v>
      </c>
      <c r="G504" s="14" t="s">
        <v>2311</v>
      </c>
      <c r="H504" s="14" t="s">
        <v>2312</v>
      </c>
      <c r="I504" s="15">
        <v>1624.83</v>
      </c>
      <c r="J504" s="77"/>
      <c r="K504" s="92"/>
    </row>
    <row r="505" spans="1:11" ht="20" x14ac:dyDescent="0.25">
      <c r="A505" s="14" t="s">
        <v>3755</v>
      </c>
      <c r="B505" s="14" t="s">
        <v>2983</v>
      </c>
      <c r="C505" s="14" t="s">
        <v>2984</v>
      </c>
      <c r="D505" s="16" t="s">
        <v>2890</v>
      </c>
      <c r="E505" s="16"/>
      <c r="F505" s="14" t="s">
        <v>2986</v>
      </c>
      <c r="G505" s="14" t="s">
        <v>2311</v>
      </c>
      <c r="H505" s="14" t="s">
        <v>2312</v>
      </c>
      <c r="I505" s="15">
        <v>5294.66</v>
      </c>
      <c r="J505" s="77"/>
      <c r="K505" s="92"/>
    </row>
    <row r="506" spans="1:11" ht="20" x14ac:dyDescent="0.25">
      <c r="A506" s="14" t="s">
        <v>3755</v>
      </c>
      <c r="B506" s="14" t="s">
        <v>2987</v>
      </c>
      <c r="C506" s="14" t="s">
        <v>2988</v>
      </c>
      <c r="D506" s="16" t="s">
        <v>2890</v>
      </c>
      <c r="E506" s="16"/>
      <c r="F506" s="14" t="s">
        <v>2989</v>
      </c>
      <c r="G506" s="14" t="s">
        <v>2400</v>
      </c>
      <c r="H506" s="14" t="s">
        <v>2401</v>
      </c>
      <c r="I506" s="15">
        <v>0</v>
      </c>
      <c r="J506" s="77"/>
      <c r="K506" s="92"/>
    </row>
    <row r="507" spans="1:11" ht="20" x14ac:dyDescent="0.25">
      <c r="A507" s="14" t="s">
        <v>2293</v>
      </c>
      <c r="B507" s="14" t="s">
        <v>2987</v>
      </c>
      <c r="C507" s="14" t="s">
        <v>2988</v>
      </c>
      <c r="D507" s="16" t="s">
        <v>2890</v>
      </c>
      <c r="E507" s="16"/>
      <c r="F507" s="14" t="s">
        <v>2887</v>
      </c>
      <c r="G507" s="14" t="s">
        <v>2400</v>
      </c>
      <c r="H507" s="14" t="s">
        <v>2401</v>
      </c>
      <c r="I507" s="15">
        <v>420</v>
      </c>
      <c r="J507" s="77"/>
      <c r="K507" s="92"/>
    </row>
    <row r="508" spans="1:11" ht="20" x14ac:dyDescent="0.25">
      <c r="A508" s="14" t="s">
        <v>2293</v>
      </c>
      <c r="B508" s="14" t="s">
        <v>2987</v>
      </c>
      <c r="C508" s="14" t="s">
        <v>2988</v>
      </c>
      <c r="D508" s="16" t="s">
        <v>2890</v>
      </c>
      <c r="E508" s="16"/>
      <c r="F508" s="14" t="s">
        <v>2887</v>
      </c>
      <c r="G508" s="14" t="s">
        <v>2400</v>
      </c>
      <c r="H508" s="14" t="s">
        <v>2401</v>
      </c>
      <c r="I508" s="15">
        <v>280</v>
      </c>
      <c r="J508" s="77"/>
      <c r="K508" s="92"/>
    </row>
    <row r="509" spans="1:11" ht="20" x14ac:dyDescent="0.25">
      <c r="A509" s="14" t="s">
        <v>3755</v>
      </c>
      <c r="B509" s="14" t="s">
        <v>2987</v>
      </c>
      <c r="C509" s="14" t="s">
        <v>2988</v>
      </c>
      <c r="D509" s="16" t="s">
        <v>2890</v>
      </c>
      <c r="E509" s="16"/>
      <c r="F509" s="14" t="s">
        <v>2887</v>
      </c>
      <c r="G509" s="14" t="s">
        <v>2400</v>
      </c>
      <c r="H509" s="14" t="s">
        <v>2401</v>
      </c>
      <c r="I509" s="15">
        <v>490</v>
      </c>
      <c r="J509" s="77"/>
      <c r="K509" s="92"/>
    </row>
    <row r="510" spans="1:11" ht="30" x14ac:dyDescent="0.25">
      <c r="A510" s="14" t="s">
        <v>2293</v>
      </c>
      <c r="B510" s="14" t="s">
        <v>2990</v>
      </c>
      <c r="C510" s="14" t="s">
        <v>2991</v>
      </c>
      <c r="D510" s="16" t="s">
        <v>2992</v>
      </c>
      <c r="E510" s="16"/>
      <c r="F510" s="14" t="s">
        <v>2993</v>
      </c>
      <c r="G510" s="14" t="s">
        <v>2763</v>
      </c>
      <c r="H510" s="14" t="s">
        <v>2764</v>
      </c>
      <c r="I510" s="15">
        <v>0</v>
      </c>
      <c r="J510" s="77"/>
      <c r="K510" s="92"/>
    </row>
    <row r="511" spans="1:11" ht="20" x14ac:dyDescent="0.25">
      <c r="A511" s="14" t="s">
        <v>2293</v>
      </c>
      <c r="B511" s="14" t="s">
        <v>2990</v>
      </c>
      <c r="C511" s="14" t="s">
        <v>2991</v>
      </c>
      <c r="D511" s="16" t="s">
        <v>2992</v>
      </c>
      <c r="E511" s="16"/>
      <c r="F511" s="14" t="s">
        <v>2994</v>
      </c>
      <c r="G511" s="14" t="s">
        <v>2763</v>
      </c>
      <c r="H511" s="14" t="s">
        <v>2764</v>
      </c>
      <c r="I511" s="15">
        <v>1860</v>
      </c>
      <c r="J511" s="77"/>
      <c r="K511" s="92"/>
    </row>
    <row r="512" spans="1:11" ht="20" x14ac:dyDescent="0.25">
      <c r="A512" s="14" t="s">
        <v>2293</v>
      </c>
      <c r="B512" s="14" t="s">
        <v>2990</v>
      </c>
      <c r="C512" s="14" t="s">
        <v>2991</v>
      </c>
      <c r="D512" s="16" t="s">
        <v>2992</v>
      </c>
      <c r="E512" s="16"/>
      <c r="F512" s="14" t="s">
        <v>2995</v>
      </c>
      <c r="G512" s="14" t="s">
        <v>2763</v>
      </c>
      <c r="H512" s="14" t="s">
        <v>2764</v>
      </c>
      <c r="I512" s="15">
        <v>1000</v>
      </c>
      <c r="J512" s="77"/>
      <c r="K512" s="92"/>
    </row>
    <row r="513" spans="1:11" ht="20" x14ac:dyDescent="0.25">
      <c r="A513" s="14" t="s">
        <v>2293</v>
      </c>
      <c r="B513" s="14" t="s">
        <v>2990</v>
      </c>
      <c r="C513" s="14" t="s">
        <v>2991</v>
      </c>
      <c r="D513" s="16" t="s">
        <v>2992</v>
      </c>
      <c r="E513" s="16"/>
      <c r="F513" s="14" t="s">
        <v>2996</v>
      </c>
      <c r="G513" s="14" t="s">
        <v>2763</v>
      </c>
      <c r="H513" s="14" t="s">
        <v>2764</v>
      </c>
      <c r="I513" s="15">
        <v>25</v>
      </c>
      <c r="J513" s="77"/>
      <c r="K513" s="92"/>
    </row>
    <row r="514" spans="1:11" ht="20" x14ac:dyDescent="0.25">
      <c r="A514" s="14" t="s">
        <v>2293</v>
      </c>
      <c r="B514" s="14" t="s">
        <v>2997</v>
      </c>
      <c r="C514" s="14" t="s">
        <v>2340</v>
      </c>
      <c r="D514" s="16" t="s">
        <v>2992</v>
      </c>
      <c r="E514" s="16"/>
      <c r="F514" s="14" t="s">
        <v>2998</v>
      </c>
      <c r="G514" s="14" t="s">
        <v>2342</v>
      </c>
      <c r="H514" s="14" t="s">
        <v>2343</v>
      </c>
      <c r="I514" s="15">
        <v>0</v>
      </c>
      <c r="J514" s="77"/>
      <c r="K514" s="92"/>
    </row>
    <row r="515" spans="1:11" ht="20" x14ac:dyDescent="0.25">
      <c r="A515" s="14" t="s">
        <v>2293</v>
      </c>
      <c r="B515" s="14" t="s">
        <v>2997</v>
      </c>
      <c r="C515" s="14" t="s">
        <v>2340</v>
      </c>
      <c r="D515" s="16" t="s">
        <v>2992</v>
      </c>
      <c r="E515" s="16"/>
      <c r="F515" s="14" t="s">
        <v>2998</v>
      </c>
      <c r="G515" s="14" t="s">
        <v>2342</v>
      </c>
      <c r="H515" s="14" t="s">
        <v>2343</v>
      </c>
      <c r="I515" s="15">
        <v>154.30000000000001</v>
      </c>
      <c r="J515" s="77"/>
      <c r="K515" s="92"/>
    </row>
    <row r="516" spans="1:11" ht="20" x14ac:dyDescent="0.25">
      <c r="A516" s="14" t="s">
        <v>2293</v>
      </c>
      <c r="B516" s="14" t="s">
        <v>2999</v>
      </c>
      <c r="C516" s="14" t="s">
        <v>3000</v>
      </c>
      <c r="D516" s="16" t="s">
        <v>3001</v>
      </c>
      <c r="E516" s="16"/>
      <c r="F516" s="14" t="s">
        <v>3002</v>
      </c>
      <c r="G516" s="14" t="s">
        <v>3003</v>
      </c>
      <c r="H516" s="14" t="s">
        <v>3004</v>
      </c>
      <c r="I516" s="15">
        <v>0</v>
      </c>
      <c r="J516" s="77"/>
      <c r="K516" s="92"/>
    </row>
    <row r="517" spans="1:11" ht="20" x14ac:dyDescent="0.25">
      <c r="A517" s="14" t="s">
        <v>2293</v>
      </c>
      <c r="B517" s="14" t="s">
        <v>2999</v>
      </c>
      <c r="C517" s="14" t="s">
        <v>3000</v>
      </c>
      <c r="D517" s="16" t="s">
        <v>3001</v>
      </c>
      <c r="E517" s="16"/>
      <c r="F517" s="14" t="s">
        <v>3002</v>
      </c>
      <c r="G517" s="14" t="s">
        <v>3003</v>
      </c>
      <c r="H517" s="14" t="s">
        <v>3004</v>
      </c>
      <c r="I517" s="15">
        <v>120</v>
      </c>
      <c r="J517" s="77"/>
      <c r="K517" s="92"/>
    </row>
    <row r="518" spans="1:11" ht="20" x14ac:dyDescent="0.25">
      <c r="A518" s="14" t="s">
        <v>2293</v>
      </c>
      <c r="B518" s="14" t="s">
        <v>3005</v>
      </c>
      <c r="C518" s="14" t="s">
        <v>3006</v>
      </c>
      <c r="D518" s="16" t="s">
        <v>3001</v>
      </c>
      <c r="E518" s="16"/>
      <c r="F518" s="14" t="s">
        <v>3007</v>
      </c>
      <c r="G518" s="14" t="s">
        <v>3008</v>
      </c>
      <c r="H518" s="14" t="s">
        <v>3009</v>
      </c>
      <c r="I518" s="15">
        <v>0</v>
      </c>
      <c r="J518" s="77"/>
      <c r="K518" s="92"/>
    </row>
    <row r="519" spans="1:11" ht="20" x14ac:dyDescent="0.25">
      <c r="A519" s="14" t="s">
        <v>2293</v>
      </c>
      <c r="B519" s="14" t="s">
        <v>3005</v>
      </c>
      <c r="C519" s="14" t="s">
        <v>3006</v>
      </c>
      <c r="D519" s="16" t="s">
        <v>3001</v>
      </c>
      <c r="E519" s="16"/>
      <c r="F519" s="14" t="s">
        <v>3010</v>
      </c>
      <c r="G519" s="14" t="s">
        <v>3008</v>
      </c>
      <c r="H519" s="14" t="s">
        <v>3009</v>
      </c>
      <c r="I519" s="15">
        <v>181.2</v>
      </c>
      <c r="J519" s="77"/>
      <c r="K519" s="92"/>
    </row>
    <row r="520" spans="1:11" ht="20" x14ac:dyDescent="0.25">
      <c r="A520" s="14" t="s">
        <v>3768</v>
      </c>
      <c r="B520" s="14" t="s">
        <v>3011</v>
      </c>
      <c r="C520" s="14" t="s">
        <v>3012</v>
      </c>
      <c r="D520" s="16" t="s">
        <v>3001</v>
      </c>
      <c r="E520" s="16"/>
      <c r="F520" s="14" t="s">
        <v>3013</v>
      </c>
      <c r="G520" s="14"/>
      <c r="H520" s="14" t="s">
        <v>3014</v>
      </c>
      <c r="I520" s="15">
        <v>0</v>
      </c>
      <c r="J520" s="77"/>
      <c r="K520" s="92"/>
    </row>
    <row r="521" spans="1:11" ht="20" x14ac:dyDescent="0.25">
      <c r="A521" s="14" t="s">
        <v>3768</v>
      </c>
      <c r="B521" s="14" t="s">
        <v>3011</v>
      </c>
      <c r="C521" s="14" t="s">
        <v>3012</v>
      </c>
      <c r="D521" s="16" t="s">
        <v>3001</v>
      </c>
      <c r="E521" s="16"/>
      <c r="F521" s="14" t="s">
        <v>3015</v>
      </c>
      <c r="G521" s="14"/>
      <c r="H521" s="14" t="s">
        <v>3014</v>
      </c>
      <c r="I521" s="15">
        <v>350</v>
      </c>
      <c r="J521" s="77"/>
      <c r="K521" s="92"/>
    </row>
    <row r="522" spans="1:11" ht="20" x14ac:dyDescent="0.25">
      <c r="A522" s="14" t="s">
        <v>3771</v>
      </c>
      <c r="B522" s="14" t="s">
        <v>3011</v>
      </c>
      <c r="C522" s="14" t="s">
        <v>3012</v>
      </c>
      <c r="D522" s="16" t="s">
        <v>3001</v>
      </c>
      <c r="E522" s="16"/>
      <c r="F522" s="14" t="s">
        <v>3015</v>
      </c>
      <c r="G522" s="14"/>
      <c r="H522" s="14" t="s">
        <v>3014</v>
      </c>
      <c r="I522" s="15">
        <v>350</v>
      </c>
      <c r="J522" s="77"/>
      <c r="K522" s="92"/>
    </row>
    <row r="523" spans="1:11" ht="20" x14ac:dyDescent="0.25">
      <c r="A523" s="14" t="s">
        <v>2293</v>
      </c>
      <c r="B523" s="14" t="s">
        <v>3016</v>
      </c>
      <c r="C523" s="14" t="s">
        <v>2436</v>
      </c>
      <c r="D523" s="16" t="s">
        <v>3001</v>
      </c>
      <c r="E523" s="16"/>
      <c r="F523" s="14" t="s">
        <v>3017</v>
      </c>
      <c r="G523" s="14" t="s">
        <v>2438</v>
      </c>
      <c r="H523" s="14" t="s">
        <v>2439</v>
      </c>
      <c r="I523" s="15">
        <v>0</v>
      </c>
      <c r="J523" s="77"/>
      <c r="K523" s="92"/>
    </row>
    <row r="524" spans="1:11" ht="20" x14ac:dyDescent="0.25">
      <c r="A524" s="14" t="s">
        <v>2293</v>
      </c>
      <c r="B524" s="14" t="s">
        <v>3016</v>
      </c>
      <c r="C524" s="14" t="s">
        <v>2436</v>
      </c>
      <c r="D524" s="16" t="s">
        <v>3001</v>
      </c>
      <c r="E524" s="16"/>
      <c r="F524" s="14" t="s">
        <v>3017</v>
      </c>
      <c r="G524" s="14" t="s">
        <v>2438</v>
      </c>
      <c r="H524" s="14" t="s">
        <v>2439</v>
      </c>
      <c r="I524" s="15">
        <v>216</v>
      </c>
      <c r="J524" s="77"/>
      <c r="K524" s="92"/>
    </row>
    <row r="525" spans="1:11" ht="20" x14ac:dyDescent="0.25">
      <c r="A525" s="14" t="s">
        <v>2293</v>
      </c>
      <c r="B525" s="14" t="s">
        <v>3016</v>
      </c>
      <c r="C525" s="14" t="s">
        <v>2436</v>
      </c>
      <c r="D525" s="16" t="s">
        <v>3001</v>
      </c>
      <c r="E525" s="16"/>
      <c r="F525" s="14" t="s">
        <v>3017</v>
      </c>
      <c r="G525" s="14" t="s">
        <v>2438</v>
      </c>
      <c r="H525" s="14" t="s">
        <v>2439</v>
      </c>
      <c r="I525" s="15">
        <v>82.8</v>
      </c>
      <c r="J525" s="77"/>
      <c r="K525" s="92"/>
    </row>
    <row r="526" spans="1:11" ht="20" x14ac:dyDescent="0.25">
      <c r="A526" s="14" t="s">
        <v>3754</v>
      </c>
      <c r="B526" s="14" t="s">
        <v>3018</v>
      </c>
      <c r="C526" s="14" t="s">
        <v>3019</v>
      </c>
      <c r="D526" s="16" t="s">
        <v>3001</v>
      </c>
      <c r="E526" s="16"/>
      <c r="F526" s="14" t="s">
        <v>3020</v>
      </c>
      <c r="G526" s="14" t="s">
        <v>751</v>
      </c>
      <c r="H526" s="14" t="s">
        <v>752</v>
      </c>
      <c r="I526" s="15">
        <v>0</v>
      </c>
      <c r="J526" s="77"/>
      <c r="K526" s="92"/>
    </row>
    <row r="527" spans="1:11" ht="20" x14ac:dyDescent="0.25">
      <c r="A527" s="14" t="s">
        <v>2293</v>
      </c>
      <c r="B527" s="14" t="s">
        <v>3018</v>
      </c>
      <c r="C527" s="14" t="s">
        <v>3019</v>
      </c>
      <c r="D527" s="16" t="s">
        <v>3001</v>
      </c>
      <c r="E527" s="16"/>
      <c r="F527" s="14" t="s">
        <v>2912</v>
      </c>
      <c r="G527" s="14" t="s">
        <v>751</v>
      </c>
      <c r="H527" s="14" t="s">
        <v>752</v>
      </c>
      <c r="I527" s="15">
        <v>553.62</v>
      </c>
      <c r="J527" s="77"/>
      <c r="K527" s="92"/>
    </row>
    <row r="528" spans="1:11" ht="20" x14ac:dyDescent="0.25">
      <c r="A528" s="14" t="s">
        <v>3754</v>
      </c>
      <c r="B528" s="14" t="s">
        <v>3018</v>
      </c>
      <c r="C528" s="14" t="s">
        <v>3019</v>
      </c>
      <c r="D528" s="16" t="s">
        <v>3001</v>
      </c>
      <c r="E528" s="16"/>
      <c r="F528" s="14" t="s">
        <v>2912</v>
      </c>
      <c r="G528" s="14" t="s">
        <v>751</v>
      </c>
      <c r="H528" s="14" t="s">
        <v>752</v>
      </c>
      <c r="I528" s="15">
        <v>300</v>
      </c>
      <c r="J528" s="77"/>
      <c r="K528" s="92"/>
    </row>
    <row r="529" spans="1:11" ht="20" x14ac:dyDescent="0.25">
      <c r="A529" s="14" t="s">
        <v>2293</v>
      </c>
      <c r="B529" s="14" t="s">
        <v>3021</v>
      </c>
      <c r="C529" s="14" t="s">
        <v>3022</v>
      </c>
      <c r="D529" s="16" t="s">
        <v>3023</v>
      </c>
      <c r="E529" s="16"/>
      <c r="F529" s="14" t="s">
        <v>3024</v>
      </c>
      <c r="G529" s="14" t="s">
        <v>2318</v>
      </c>
      <c r="H529" s="14" t="s">
        <v>2319</v>
      </c>
      <c r="I529" s="15">
        <v>0</v>
      </c>
      <c r="J529" s="77"/>
      <c r="K529" s="92"/>
    </row>
    <row r="530" spans="1:11" ht="20" x14ac:dyDescent="0.25">
      <c r="A530" s="14" t="s">
        <v>2293</v>
      </c>
      <c r="B530" s="14" t="s">
        <v>3021</v>
      </c>
      <c r="C530" s="14" t="s">
        <v>3022</v>
      </c>
      <c r="D530" s="16" t="s">
        <v>3023</v>
      </c>
      <c r="E530" s="16"/>
      <c r="F530" s="14" t="s">
        <v>3024</v>
      </c>
      <c r="G530" s="14" t="s">
        <v>2318</v>
      </c>
      <c r="H530" s="14" t="s">
        <v>2319</v>
      </c>
      <c r="I530" s="15">
        <v>533.82000000000005</v>
      </c>
      <c r="J530" s="77"/>
      <c r="K530" s="92"/>
    </row>
    <row r="531" spans="1:11" ht="20" x14ac:dyDescent="0.25">
      <c r="A531" s="14" t="s">
        <v>2293</v>
      </c>
      <c r="B531" s="14" t="s">
        <v>3025</v>
      </c>
      <c r="C531" s="14" t="s">
        <v>3026</v>
      </c>
      <c r="D531" s="16" t="s">
        <v>3023</v>
      </c>
      <c r="E531" s="16"/>
      <c r="F531" s="14" t="s">
        <v>3027</v>
      </c>
      <c r="G531" s="14" t="s">
        <v>2327</v>
      </c>
      <c r="H531" s="14" t="s">
        <v>2328</v>
      </c>
      <c r="I531" s="15">
        <v>0</v>
      </c>
      <c r="J531" s="77"/>
      <c r="K531" s="92"/>
    </row>
    <row r="532" spans="1:11" ht="20" x14ac:dyDescent="0.25">
      <c r="A532" s="14" t="s">
        <v>2293</v>
      </c>
      <c r="B532" s="14" t="s">
        <v>3025</v>
      </c>
      <c r="C532" s="14" t="s">
        <v>3026</v>
      </c>
      <c r="D532" s="16" t="s">
        <v>3023</v>
      </c>
      <c r="E532" s="16"/>
      <c r="F532" s="14" t="s">
        <v>3027</v>
      </c>
      <c r="G532" s="14" t="s">
        <v>2327</v>
      </c>
      <c r="H532" s="14" t="s">
        <v>2328</v>
      </c>
      <c r="I532" s="15">
        <v>686.34</v>
      </c>
      <c r="J532" s="77"/>
      <c r="K532" s="92"/>
    </row>
    <row r="533" spans="1:11" ht="20" x14ac:dyDescent="0.25">
      <c r="A533" s="14" t="s">
        <v>2293</v>
      </c>
      <c r="B533" s="14" t="s">
        <v>3028</v>
      </c>
      <c r="C533" s="14" t="s">
        <v>3029</v>
      </c>
      <c r="D533" s="16" t="s">
        <v>3030</v>
      </c>
      <c r="E533" s="16"/>
      <c r="F533" s="14" t="s">
        <v>3031</v>
      </c>
      <c r="G533" s="14" t="s">
        <v>2304</v>
      </c>
      <c r="H533" s="14" t="s">
        <v>2305</v>
      </c>
      <c r="I533" s="15">
        <v>0</v>
      </c>
      <c r="J533" s="77"/>
      <c r="K533" s="92"/>
    </row>
    <row r="534" spans="1:11" ht="20" x14ac:dyDescent="0.25">
      <c r="A534" s="14" t="s">
        <v>2293</v>
      </c>
      <c r="B534" s="14" t="s">
        <v>3028</v>
      </c>
      <c r="C534" s="14" t="s">
        <v>3029</v>
      </c>
      <c r="D534" s="16" t="s">
        <v>3030</v>
      </c>
      <c r="E534" s="16"/>
      <c r="F534" s="14" t="s">
        <v>2306</v>
      </c>
      <c r="G534" s="14" t="s">
        <v>2304</v>
      </c>
      <c r="H534" s="14" t="s">
        <v>2305</v>
      </c>
      <c r="I534" s="15">
        <v>4.8</v>
      </c>
      <c r="J534" s="77"/>
      <c r="K534" s="92"/>
    </row>
    <row r="535" spans="1:11" ht="20" x14ac:dyDescent="0.25">
      <c r="A535" s="14" t="s">
        <v>2293</v>
      </c>
      <c r="B535" s="14" t="s">
        <v>3032</v>
      </c>
      <c r="C535" s="14" t="s">
        <v>3033</v>
      </c>
      <c r="D535" s="16" t="s">
        <v>3034</v>
      </c>
      <c r="E535" s="16"/>
      <c r="F535" s="14" t="s">
        <v>3035</v>
      </c>
      <c r="G535" s="14"/>
      <c r="H535" s="14" t="s">
        <v>2368</v>
      </c>
      <c r="I535" s="15">
        <v>0</v>
      </c>
      <c r="J535" s="77"/>
      <c r="K535" s="92"/>
    </row>
    <row r="536" spans="1:11" ht="20" x14ac:dyDescent="0.25">
      <c r="A536" s="14" t="s">
        <v>2293</v>
      </c>
      <c r="B536" s="14" t="s">
        <v>3032</v>
      </c>
      <c r="C536" s="14" t="s">
        <v>3033</v>
      </c>
      <c r="D536" s="16" t="s">
        <v>3034</v>
      </c>
      <c r="E536" s="16"/>
      <c r="F536" s="14" t="s">
        <v>3036</v>
      </c>
      <c r="G536" s="14"/>
      <c r="H536" s="14" t="s">
        <v>2368</v>
      </c>
      <c r="I536" s="15">
        <v>324</v>
      </c>
      <c r="J536" s="77"/>
      <c r="K536" s="92"/>
    </row>
    <row r="537" spans="1:11" ht="20" x14ac:dyDescent="0.25">
      <c r="A537" s="14" t="s">
        <v>2293</v>
      </c>
      <c r="B537" s="14" t="s">
        <v>3032</v>
      </c>
      <c r="C537" s="14" t="s">
        <v>3033</v>
      </c>
      <c r="D537" s="16" t="s">
        <v>3034</v>
      </c>
      <c r="E537" s="16"/>
      <c r="F537" s="14" t="s">
        <v>3037</v>
      </c>
      <c r="G537" s="14"/>
      <c r="H537" s="14" t="s">
        <v>2368</v>
      </c>
      <c r="I537" s="15">
        <v>2800</v>
      </c>
      <c r="J537" s="77"/>
      <c r="K537" s="92"/>
    </row>
    <row r="538" spans="1:11" ht="30" x14ac:dyDescent="0.25">
      <c r="A538" s="14" t="s">
        <v>3757</v>
      </c>
      <c r="B538" s="14" t="s">
        <v>3038</v>
      </c>
      <c r="C538" s="14" t="s">
        <v>3039</v>
      </c>
      <c r="D538" s="16" t="s">
        <v>3034</v>
      </c>
      <c r="E538" s="16"/>
      <c r="F538" s="14" t="s">
        <v>3040</v>
      </c>
      <c r="G538" s="14" t="s">
        <v>3003</v>
      </c>
      <c r="H538" s="14" t="s">
        <v>3004</v>
      </c>
      <c r="I538" s="15">
        <v>0</v>
      </c>
      <c r="J538" s="77"/>
      <c r="K538" s="92"/>
    </row>
    <row r="539" spans="1:11" ht="20" x14ac:dyDescent="0.25">
      <c r="A539" s="14" t="s">
        <v>3757</v>
      </c>
      <c r="B539" s="14" t="s">
        <v>3038</v>
      </c>
      <c r="C539" s="14" t="s">
        <v>3039</v>
      </c>
      <c r="D539" s="16" t="s">
        <v>3034</v>
      </c>
      <c r="E539" s="16"/>
      <c r="F539" s="14" t="s">
        <v>3041</v>
      </c>
      <c r="G539" s="14" t="s">
        <v>3003</v>
      </c>
      <c r="H539" s="14" t="s">
        <v>3004</v>
      </c>
      <c r="I539" s="15">
        <v>60</v>
      </c>
      <c r="J539" s="77"/>
      <c r="K539" s="92"/>
    </row>
    <row r="540" spans="1:11" ht="20" x14ac:dyDescent="0.25">
      <c r="A540" s="14" t="s">
        <v>2293</v>
      </c>
      <c r="B540" s="14" t="s">
        <v>3038</v>
      </c>
      <c r="C540" s="14" t="s">
        <v>3039</v>
      </c>
      <c r="D540" s="16" t="s">
        <v>3034</v>
      </c>
      <c r="E540" s="16"/>
      <c r="F540" s="14" t="s">
        <v>3041</v>
      </c>
      <c r="G540" s="14" t="s">
        <v>3003</v>
      </c>
      <c r="H540" s="14" t="s">
        <v>3004</v>
      </c>
      <c r="I540" s="15">
        <v>71.599999999999994</v>
      </c>
      <c r="J540" s="77"/>
      <c r="K540" s="92"/>
    </row>
    <row r="541" spans="1:11" ht="20" x14ac:dyDescent="0.25">
      <c r="A541" s="14" t="s">
        <v>2293</v>
      </c>
      <c r="B541" s="14" t="s">
        <v>3042</v>
      </c>
      <c r="C541" s="14" t="s">
        <v>3043</v>
      </c>
      <c r="D541" s="16" t="s">
        <v>3044</v>
      </c>
      <c r="E541" s="16"/>
      <c r="F541" s="14" t="s">
        <v>3045</v>
      </c>
      <c r="G541" s="14" t="s">
        <v>3046</v>
      </c>
      <c r="H541" s="14" t="s">
        <v>3047</v>
      </c>
      <c r="I541" s="15">
        <v>0</v>
      </c>
      <c r="J541" s="77"/>
      <c r="K541" s="92"/>
    </row>
    <row r="542" spans="1:11" ht="20" x14ac:dyDescent="0.25">
      <c r="A542" s="14" t="s">
        <v>2293</v>
      </c>
      <c r="B542" s="14" t="s">
        <v>3042</v>
      </c>
      <c r="C542" s="14" t="s">
        <v>3043</v>
      </c>
      <c r="D542" s="16" t="s">
        <v>3044</v>
      </c>
      <c r="E542" s="16"/>
      <c r="F542" s="14" t="s">
        <v>3048</v>
      </c>
      <c r="G542" s="14" t="s">
        <v>3046</v>
      </c>
      <c r="H542" s="14" t="s">
        <v>3047</v>
      </c>
      <c r="I542" s="15">
        <v>7900</v>
      </c>
      <c r="J542" s="77"/>
      <c r="K542" s="92"/>
    </row>
    <row r="543" spans="1:11" ht="20" x14ac:dyDescent="0.25">
      <c r="A543" s="14" t="s">
        <v>2293</v>
      </c>
      <c r="B543" s="14" t="s">
        <v>3049</v>
      </c>
      <c r="C543" s="14" t="s">
        <v>3050</v>
      </c>
      <c r="D543" s="16" t="s">
        <v>3034</v>
      </c>
      <c r="E543" s="16"/>
      <c r="F543" s="14" t="s">
        <v>3051</v>
      </c>
      <c r="G543" s="14" t="s">
        <v>3052</v>
      </c>
      <c r="H543" s="14" t="s">
        <v>3053</v>
      </c>
      <c r="I543" s="15">
        <v>0</v>
      </c>
      <c r="J543" s="77"/>
      <c r="K543" s="92"/>
    </row>
    <row r="544" spans="1:11" ht="20" x14ac:dyDescent="0.25">
      <c r="A544" s="14" t="s">
        <v>2293</v>
      </c>
      <c r="B544" s="14" t="s">
        <v>3049</v>
      </c>
      <c r="C544" s="14" t="s">
        <v>3050</v>
      </c>
      <c r="D544" s="16" t="s">
        <v>3034</v>
      </c>
      <c r="E544" s="16"/>
      <c r="F544" s="14" t="s">
        <v>3051</v>
      </c>
      <c r="G544" s="14" t="s">
        <v>3052</v>
      </c>
      <c r="H544" s="14" t="s">
        <v>3053</v>
      </c>
      <c r="I544" s="15">
        <v>50</v>
      </c>
      <c r="J544" s="77"/>
      <c r="K544" s="92"/>
    </row>
    <row r="545" spans="1:11" ht="12.5" x14ac:dyDescent="0.25">
      <c r="A545" s="14" t="s">
        <v>3759</v>
      </c>
      <c r="B545" s="14" t="s">
        <v>3054</v>
      </c>
      <c r="C545" s="14" t="s">
        <v>3055</v>
      </c>
      <c r="D545" s="16" t="s">
        <v>3034</v>
      </c>
      <c r="E545" s="16"/>
      <c r="F545" s="14" t="s">
        <v>3056</v>
      </c>
      <c r="G545" s="14" t="s">
        <v>2946</v>
      </c>
      <c r="H545" s="14" t="s">
        <v>2947</v>
      </c>
      <c r="I545" s="15">
        <v>0</v>
      </c>
      <c r="J545" s="77"/>
      <c r="K545" s="92"/>
    </row>
    <row r="546" spans="1:11" ht="12.5" x14ac:dyDescent="0.25">
      <c r="A546" s="14" t="s">
        <v>3758</v>
      </c>
      <c r="B546" s="14" t="s">
        <v>3054</v>
      </c>
      <c r="C546" s="14" t="s">
        <v>3055</v>
      </c>
      <c r="D546" s="16" t="s">
        <v>3034</v>
      </c>
      <c r="E546" s="16"/>
      <c r="F546" s="14" t="s">
        <v>3056</v>
      </c>
      <c r="G546" s="14" t="s">
        <v>2946</v>
      </c>
      <c r="H546" s="14" t="s">
        <v>2947</v>
      </c>
      <c r="I546" s="15">
        <v>141.09</v>
      </c>
      <c r="J546" s="77"/>
      <c r="K546" s="92"/>
    </row>
    <row r="547" spans="1:11" ht="12.5" x14ac:dyDescent="0.25">
      <c r="A547" s="14" t="s">
        <v>3759</v>
      </c>
      <c r="B547" s="14" t="s">
        <v>3054</v>
      </c>
      <c r="C547" s="14" t="s">
        <v>3055</v>
      </c>
      <c r="D547" s="16" t="s">
        <v>3034</v>
      </c>
      <c r="E547" s="16"/>
      <c r="F547" s="14" t="s">
        <v>3056</v>
      </c>
      <c r="G547" s="14" t="s">
        <v>2946</v>
      </c>
      <c r="H547" s="14" t="s">
        <v>2947</v>
      </c>
      <c r="I547" s="15">
        <v>423.27</v>
      </c>
      <c r="J547" s="77"/>
      <c r="K547" s="92"/>
    </row>
    <row r="548" spans="1:11" ht="20" x14ac:dyDescent="0.25">
      <c r="A548" s="14" t="s">
        <v>2293</v>
      </c>
      <c r="B548" s="14" t="s">
        <v>3054</v>
      </c>
      <c r="C548" s="14" t="s">
        <v>3055</v>
      </c>
      <c r="D548" s="16" t="s">
        <v>3034</v>
      </c>
      <c r="E548" s="16"/>
      <c r="F548" s="14" t="s">
        <v>3056</v>
      </c>
      <c r="G548" s="14" t="s">
        <v>2946</v>
      </c>
      <c r="H548" s="14" t="s">
        <v>2947</v>
      </c>
      <c r="I548" s="15">
        <v>839.81</v>
      </c>
      <c r="J548" s="77"/>
      <c r="K548" s="92"/>
    </row>
    <row r="549" spans="1:11" ht="20" x14ac:dyDescent="0.25">
      <c r="A549" s="14" t="s">
        <v>2293</v>
      </c>
      <c r="B549" s="14" t="s">
        <v>3057</v>
      </c>
      <c r="C549" s="14" t="s">
        <v>3058</v>
      </c>
      <c r="D549" s="16" t="s">
        <v>3034</v>
      </c>
      <c r="E549" s="16"/>
      <c r="F549" s="14" t="s">
        <v>3059</v>
      </c>
      <c r="G549" s="14" t="s">
        <v>2751</v>
      </c>
      <c r="H549" s="14" t="s">
        <v>2752</v>
      </c>
      <c r="I549" s="15">
        <v>0</v>
      </c>
      <c r="J549" s="77"/>
      <c r="K549" s="92"/>
    </row>
    <row r="550" spans="1:11" ht="20" x14ac:dyDescent="0.25">
      <c r="A550" s="14" t="s">
        <v>2293</v>
      </c>
      <c r="B550" s="14" t="s">
        <v>3057</v>
      </c>
      <c r="C550" s="14" t="s">
        <v>3058</v>
      </c>
      <c r="D550" s="16" t="s">
        <v>3034</v>
      </c>
      <c r="E550" s="16"/>
      <c r="F550" s="14" t="s">
        <v>3059</v>
      </c>
      <c r="G550" s="14" t="s">
        <v>2751</v>
      </c>
      <c r="H550" s="14" t="s">
        <v>2752</v>
      </c>
      <c r="I550" s="15">
        <v>240</v>
      </c>
      <c r="J550" s="77"/>
      <c r="K550" s="92"/>
    </row>
    <row r="551" spans="1:11" ht="20" x14ac:dyDescent="0.25">
      <c r="A551" s="14" t="s">
        <v>3763</v>
      </c>
      <c r="B551" s="14" t="s">
        <v>3060</v>
      </c>
      <c r="C551" s="14" t="s">
        <v>3061</v>
      </c>
      <c r="D551" s="16" t="s">
        <v>3034</v>
      </c>
      <c r="E551" s="16"/>
      <c r="F551" s="14" t="s">
        <v>3062</v>
      </c>
      <c r="G551" s="14" t="s">
        <v>2311</v>
      </c>
      <c r="H551" s="14" t="s">
        <v>2312</v>
      </c>
      <c r="I551" s="15">
        <v>0</v>
      </c>
      <c r="J551" s="77"/>
      <c r="K551" s="92"/>
    </row>
    <row r="552" spans="1:11" ht="20" x14ac:dyDescent="0.25">
      <c r="A552" s="14" t="s">
        <v>3761</v>
      </c>
      <c r="B552" s="14" t="s">
        <v>3060</v>
      </c>
      <c r="C552" s="14" t="s">
        <v>3061</v>
      </c>
      <c r="D552" s="16" t="s">
        <v>3034</v>
      </c>
      <c r="E552" s="16"/>
      <c r="F552" s="14" t="s">
        <v>3063</v>
      </c>
      <c r="G552" s="14" t="s">
        <v>2311</v>
      </c>
      <c r="H552" s="14" t="s">
        <v>2312</v>
      </c>
      <c r="I552" s="15">
        <v>1510.84</v>
      </c>
      <c r="J552" s="77"/>
      <c r="K552" s="92"/>
    </row>
    <row r="553" spans="1:11" ht="20" x14ac:dyDescent="0.25">
      <c r="A553" s="14" t="s">
        <v>3770</v>
      </c>
      <c r="B553" s="14" t="s">
        <v>3060</v>
      </c>
      <c r="C553" s="14" t="s">
        <v>3061</v>
      </c>
      <c r="D553" s="16" t="s">
        <v>3034</v>
      </c>
      <c r="E553" s="16"/>
      <c r="F553" s="14" t="s">
        <v>3063</v>
      </c>
      <c r="G553" s="14" t="s">
        <v>2311</v>
      </c>
      <c r="H553" s="14" t="s">
        <v>2312</v>
      </c>
      <c r="I553" s="15">
        <v>2266.2600000000002</v>
      </c>
      <c r="J553" s="77"/>
      <c r="K553" s="92"/>
    </row>
    <row r="554" spans="1:11" ht="20" x14ac:dyDescent="0.25">
      <c r="A554" s="14" t="s">
        <v>3763</v>
      </c>
      <c r="B554" s="14" t="s">
        <v>3060</v>
      </c>
      <c r="C554" s="14" t="s">
        <v>3061</v>
      </c>
      <c r="D554" s="16" t="s">
        <v>3034</v>
      </c>
      <c r="E554" s="16"/>
      <c r="F554" s="14" t="s">
        <v>3063</v>
      </c>
      <c r="G554" s="14" t="s">
        <v>2311</v>
      </c>
      <c r="H554" s="14" t="s">
        <v>2312</v>
      </c>
      <c r="I554" s="15">
        <v>2266.2600000000002</v>
      </c>
      <c r="J554" s="77"/>
      <c r="K554" s="92"/>
    </row>
    <row r="555" spans="1:11" ht="50" x14ac:dyDescent="0.25">
      <c r="A555" s="14" t="s">
        <v>2293</v>
      </c>
      <c r="B555" s="14" t="s">
        <v>3064</v>
      </c>
      <c r="C555" s="14" t="s">
        <v>2351</v>
      </c>
      <c r="D555" s="16" t="s">
        <v>3030</v>
      </c>
      <c r="E555" s="16"/>
      <c r="F555" s="14" t="s">
        <v>3065</v>
      </c>
      <c r="G555" s="14" t="s">
        <v>3066</v>
      </c>
      <c r="H555" s="14" t="s">
        <v>3067</v>
      </c>
      <c r="I555" s="15">
        <v>0</v>
      </c>
      <c r="J555" s="77"/>
      <c r="K555" s="92"/>
    </row>
    <row r="556" spans="1:11" ht="20" x14ac:dyDescent="0.25">
      <c r="A556" s="14" t="s">
        <v>2293</v>
      </c>
      <c r="B556" s="14" t="s">
        <v>3064</v>
      </c>
      <c r="C556" s="14" t="s">
        <v>2351</v>
      </c>
      <c r="D556" s="16" t="s">
        <v>3030</v>
      </c>
      <c r="E556" s="16"/>
      <c r="F556" s="14" t="s">
        <v>3068</v>
      </c>
      <c r="G556" s="14" t="s">
        <v>3066</v>
      </c>
      <c r="H556" s="14" t="s">
        <v>3067</v>
      </c>
      <c r="I556" s="15">
        <v>96.17</v>
      </c>
      <c r="J556" s="77"/>
      <c r="K556" s="92"/>
    </row>
    <row r="557" spans="1:11" ht="20" x14ac:dyDescent="0.25">
      <c r="A557" s="14" t="s">
        <v>2293</v>
      </c>
      <c r="B557" s="14" t="s">
        <v>3064</v>
      </c>
      <c r="C557" s="14" t="s">
        <v>2351</v>
      </c>
      <c r="D557" s="16" t="s">
        <v>3030</v>
      </c>
      <c r="E557" s="16"/>
      <c r="F557" s="14" t="s">
        <v>3069</v>
      </c>
      <c r="G557" s="14" t="s">
        <v>3066</v>
      </c>
      <c r="H557" s="14" t="s">
        <v>3067</v>
      </c>
      <c r="I557" s="15">
        <v>187.79</v>
      </c>
      <c r="J557" s="77"/>
      <c r="K557" s="92"/>
    </row>
    <row r="558" spans="1:11" ht="20" x14ac:dyDescent="0.25">
      <c r="A558" s="14" t="s">
        <v>2293</v>
      </c>
      <c r="B558" s="14" t="s">
        <v>3064</v>
      </c>
      <c r="C558" s="14" t="s">
        <v>2351</v>
      </c>
      <c r="D558" s="16" t="s">
        <v>3030</v>
      </c>
      <c r="E558" s="16"/>
      <c r="F558" s="14" t="s">
        <v>2645</v>
      </c>
      <c r="G558" s="14" t="s">
        <v>3066</v>
      </c>
      <c r="H558" s="14" t="s">
        <v>3067</v>
      </c>
      <c r="I558" s="15">
        <v>361.62</v>
      </c>
      <c r="J558" s="77"/>
      <c r="K558" s="92"/>
    </row>
    <row r="559" spans="1:11" ht="20" x14ac:dyDescent="0.25">
      <c r="A559" s="14" t="s">
        <v>2293</v>
      </c>
      <c r="B559" s="14" t="s">
        <v>3064</v>
      </c>
      <c r="C559" s="14" t="s">
        <v>2351</v>
      </c>
      <c r="D559" s="16" t="s">
        <v>3030</v>
      </c>
      <c r="E559" s="16"/>
      <c r="F559" s="14" t="s">
        <v>3070</v>
      </c>
      <c r="G559" s="14" t="s">
        <v>3066</v>
      </c>
      <c r="H559" s="14" t="s">
        <v>3067</v>
      </c>
      <c r="I559" s="15">
        <v>14.96</v>
      </c>
      <c r="J559" s="77"/>
      <c r="K559" s="92"/>
    </row>
    <row r="560" spans="1:11" ht="20" x14ac:dyDescent="0.25">
      <c r="A560" s="14" t="s">
        <v>2293</v>
      </c>
      <c r="B560" s="14" t="s">
        <v>3064</v>
      </c>
      <c r="C560" s="14" t="s">
        <v>2351</v>
      </c>
      <c r="D560" s="16" t="s">
        <v>3030</v>
      </c>
      <c r="E560" s="16"/>
      <c r="F560" s="14" t="s">
        <v>3071</v>
      </c>
      <c r="G560" s="14" t="s">
        <v>3066</v>
      </c>
      <c r="H560" s="14" t="s">
        <v>3067</v>
      </c>
      <c r="I560" s="15">
        <v>1339.46</v>
      </c>
      <c r="J560" s="77"/>
      <c r="K560" s="92"/>
    </row>
    <row r="561" spans="1:11" ht="20" x14ac:dyDescent="0.25">
      <c r="A561" s="14" t="s">
        <v>2293</v>
      </c>
      <c r="B561" s="14" t="s">
        <v>3072</v>
      </c>
      <c r="C561" s="14" t="s">
        <v>3073</v>
      </c>
      <c r="D561" s="16" t="s">
        <v>3034</v>
      </c>
      <c r="E561" s="16"/>
      <c r="F561" s="14" t="s">
        <v>3074</v>
      </c>
      <c r="G561" s="14" t="s">
        <v>3075</v>
      </c>
      <c r="H561" s="14" t="s">
        <v>3076</v>
      </c>
      <c r="I561" s="15">
        <v>0</v>
      </c>
      <c r="J561" s="77"/>
      <c r="K561" s="92"/>
    </row>
    <row r="562" spans="1:11" ht="20" x14ac:dyDescent="0.25">
      <c r="A562" s="14" t="s">
        <v>2293</v>
      </c>
      <c r="B562" s="14" t="s">
        <v>3072</v>
      </c>
      <c r="C562" s="14" t="s">
        <v>3073</v>
      </c>
      <c r="D562" s="16" t="s">
        <v>3034</v>
      </c>
      <c r="E562" s="16"/>
      <c r="F562" s="14" t="s">
        <v>3074</v>
      </c>
      <c r="G562" s="14" t="s">
        <v>3075</v>
      </c>
      <c r="H562" s="14" t="s">
        <v>3076</v>
      </c>
      <c r="I562" s="15">
        <v>832.66</v>
      </c>
      <c r="J562" s="77"/>
      <c r="K562" s="92"/>
    </row>
    <row r="563" spans="1:11" ht="20" x14ac:dyDescent="0.25">
      <c r="A563" s="14" t="s">
        <v>2293</v>
      </c>
      <c r="B563" s="14" t="s">
        <v>3077</v>
      </c>
      <c r="C563" s="14" t="s">
        <v>3078</v>
      </c>
      <c r="D563" s="16" t="s">
        <v>3034</v>
      </c>
      <c r="E563" s="16"/>
      <c r="F563" s="14" t="s">
        <v>3079</v>
      </c>
      <c r="G563" s="14" t="s">
        <v>3080</v>
      </c>
      <c r="H563" s="14" t="s">
        <v>3081</v>
      </c>
      <c r="I563" s="15">
        <v>0</v>
      </c>
      <c r="J563" s="77"/>
      <c r="K563" s="92"/>
    </row>
    <row r="564" spans="1:11" ht="20" x14ac:dyDescent="0.25">
      <c r="A564" s="14" t="s">
        <v>2293</v>
      </c>
      <c r="B564" s="14" t="s">
        <v>3077</v>
      </c>
      <c r="C564" s="14" t="s">
        <v>3078</v>
      </c>
      <c r="D564" s="16" t="s">
        <v>3034</v>
      </c>
      <c r="E564" s="16"/>
      <c r="F564" s="14" t="s">
        <v>3082</v>
      </c>
      <c r="G564" s="14" t="s">
        <v>3080</v>
      </c>
      <c r="H564" s="14" t="s">
        <v>3081</v>
      </c>
      <c r="I564" s="15">
        <v>271.60000000000002</v>
      </c>
      <c r="J564" s="77"/>
      <c r="K564" s="92"/>
    </row>
    <row r="565" spans="1:11" ht="20" x14ac:dyDescent="0.25">
      <c r="A565" s="14" t="s">
        <v>2293</v>
      </c>
      <c r="B565" s="14" t="s">
        <v>3083</v>
      </c>
      <c r="C565" s="14" t="s">
        <v>2340</v>
      </c>
      <c r="D565" s="16" t="s">
        <v>3044</v>
      </c>
      <c r="E565" s="16"/>
      <c r="F565" s="14" t="s">
        <v>3084</v>
      </c>
      <c r="G565" s="14" t="s">
        <v>2342</v>
      </c>
      <c r="H565" s="14" t="s">
        <v>2343</v>
      </c>
      <c r="I565" s="15">
        <v>0</v>
      </c>
      <c r="J565" s="77"/>
      <c r="K565" s="92"/>
    </row>
    <row r="566" spans="1:11" ht="20" x14ac:dyDescent="0.25">
      <c r="A566" s="14" t="s">
        <v>2293</v>
      </c>
      <c r="B566" s="14" t="s">
        <v>3083</v>
      </c>
      <c r="C566" s="14" t="s">
        <v>2340</v>
      </c>
      <c r="D566" s="16" t="s">
        <v>3044</v>
      </c>
      <c r="E566" s="16"/>
      <c r="F566" s="14" t="s">
        <v>3084</v>
      </c>
      <c r="G566" s="14" t="s">
        <v>2342</v>
      </c>
      <c r="H566" s="14" t="s">
        <v>2343</v>
      </c>
      <c r="I566" s="15">
        <v>153.75</v>
      </c>
      <c r="J566" s="77"/>
      <c r="K566" s="92"/>
    </row>
    <row r="567" spans="1:11" ht="20" x14ac:dyDescent="0.25">
      <c r="A567" s="14" t="s">
        <v>2293</v>
      </c>
      <c r="B567" s="14" t="s">
        <v>3085</v>
      </c>
      <c r="C567" s="14" t="s">
        <v>3086</v>
      </c>
      <c r="D567" s="16" t="s">
        <v>3044</v>
      </c>
      <c r="E567" s="16"/>
      <c r="F567" s="14" t="s">
        <v>3087</v>
      </c>
      <c r="G567" s="14" t="s">
        <v>3008</v>
      </c>
      <c r="H567" s="14" t="s">
        <v>3009</v>
      </c>
      <c r="I567" s="15">
        <v>0</v>
      </c>
      <c r="J567" s="77"/>
      <c r="K567" s="92"/>
    </row>
    <row r="568" spans="1:11" ht="20" x14ac:dyDescent="0.25">
      <c r="A568" s="14" t="s">
        <v>2293</v>
      </c>
      <c r="B568" s="14" t="s">
        <v>3085</v>
      </c>
      <c r="C568" s="14" t="s">
        <v>3086</v>
      </c>
      <c r="D568" s="16" t="s">
        <v>3044</v>
      </c>
      <c r="E568" s="16"/>
      <c r="F568" s="14" t="s">
        <v>3088</v>
      </c>
      <c r="G568" s="14" t="s">
        <v>3008</v>
      </c>
      <c r="H568" s="14" t="s">
        <v>3009</v>
      </c>
      <c r="I568" s="15">
        <v>181.2</v>
      </c>
      <c r="J568" s="77"/>
      <c r="K568" s="92"/>
    </row>
    <row r="569" spans="1:11" ht="20" x14ac:dyDescent="0.25">
      <c r="A569" s="14" t="s">
        <v>3755</v>
      </c>
      <c r="B569" s="14" t="s">
        <v>3089</v>
      </c>
      <c r="C569" s="14" t="s">
        <v>2754</v>
      </c>
      <c r="D569" s="16" t="s">
        <v>3044</v>
      </c>
      <c r="E569" s="16"/>
      <c r="F569" s="14" t="s">
        <v>3090</v>
      </c>
      <c r="G569" s="14" t="s">
        <v>2400</v>
      </c>
      <c r="H569" s="14" t="s">
        <v>2401</v>
      </c>
      <c r="I569" s="15">
        <v>0</v>
      </c>
      <c r="J569" s="77"/>
      <c r="K569" s="92"/>
    </row>
    <row r="570" spans="1:11" ht="20" x14ac:dyDescent="0.25">
      <c r="A570" s="14" t="s">
        <v>3755</v>
      </c>
      <c r="B570" s="14" t="s">
        <v>3089</v>
      </c>
      <c r="C570" s="14" t="s">
        <v>2754</v>
      </c>
      <c r="D570" s="16" t="s">
        <v>3044</v>
      </c>
      <c r="E570" s="16"/>
      <c r="F570" s="14" t="s">
        <v>3091</v>
      </c>
      <c r="G570" s="14" t="s">
        <v>2400</v>
      </c>
      <c r="H570" s="14" t="s">
        <v>2401</v>
      </c>
      <c r="I570" s="15">
        <v>140</v>
      </c>
      <c r="J570" s="77"/>
      <c r="K570" s="92"/>
    </row>
    <row r="571" spans="1:11" ht="20" x14ac:dyDescent="0.25">
      <c r="A571" s="14" t="s">
        <v>2293</v>
      </c>
      <c r="B571" s="14" t="s">
        <v>3089</v>
      </c>
      <c r="C571" s="14" t="s">
        <v>2754</v>
      </c>
      <c r="D571" s="16" t="s">
        <v>3044</v>
      </c>
      <c r="E571" s="16"/>
      <c r="F571" s="14" t="s">
        <v>3091</v>
      </c>
      <c r="G571" s="14" t="s">
        <v>2400</v>
      </c>
      <c r="H571" s="14" t="s">
        <v>2401</v>
      </c>
      <c r="I571" s="15">
        <v>420</v>
      </c>
      <c r="J571" s="77"/>
      <c r="K571" s="92"/>
    </row>
    <row r="572" spans="1:11" ht="20" x14ac:dyDescent="0.25">
      <c r="A572" s="14" t="s">
        <v>2293</v>
      </c>
      <c r="B572" s="14" t="s">
        <v>3089</v>
      </c>
      <c r="C572" s="14" t="s">
        <v>2754</v>
      </c>
      <c r="D572" s="16" t="s">
        <v>3044</v>
      </c>
      <c r="E572" s="16"/>
      <c r="F572" s="14" t="s">
        <v>3092</v>
      </c>
      <c r="G572" s="14" t="s">
        <v>2400</v>
      </c>
      <c r="H572" s="14" t="s">
        <v>2401</v>
      </c>
      <c r="I572" s="15">
        <v>210</v>
      </c>
      <c r="J572" s="77"/>
      <c r="K572" s="92"/>
    </row>
    <row r="573" spans="1:11" ht="20" x14ac:dyDescent="0.25">
      <c r="A573" s="14" t="s">
        <v>2293</v>
      </c>
      <c r="B573" s="14" t="s">
        <v>3093</v>
      </c>
      <c r="C573" s="14" t="s">
        <v>3094</v>
      </c>
      <c r="D573" s="16" t="s">
        <v>3044</v>
      </c>
      <c r="E573" s="16"/>
      <c r="F573" s="14" t="s">
        <v>3095</v>
      </c>
      <c r="G573" s="14"/>
      <c r="H573" s="14" t="s">
        <v>3096</v>
      </c>
      <c r="I573" s="15">
        <v>0</v>
      </c>
      <c r="J573" s="77"/>
      <c r="K573" s="92"/>
    </row>
    <row r="574" spans="1:11" ht="20" x14ac:dyDescent="0.25">
      <c r="A574" s="14" t="s">
        <v>2293</v>
      </c>
      <c r="B574" s="14" t="s">
        <v>3093</v>
      </c>
      <c r="C574" s="14" t="s">
        <v>3094</v>
      </c>
      <c r="D574" s="16" t="s">
        <v>3044</v>
      </c>
      <c r="E574" s="16"/>
      <c r="F574" s="14" t="s">
        <v>3097</v>
      </c>
      <c r="G574" s="14"/>
      <c r="H574" s="14" t="s">
        <v>3096</v>
      </c>
      <c r="I574" s="15">
        <v>160</v>
      </c>
      <c r="J574" s="77"/>
      <c r="K574" s="92"/>
    </row>
    <row r="575" spans="1:11" ht="20" x14ac:dyDescent="0.25">
      <c r="A575" s="14" t="s">
        <v>2293</v>
      </c>
      <c r="B575" s="14" t="s">
        <v>3098</v>
      </c>
      <c r="C575" s="14" t="s">
        <v>3099</v>
      </c>
      <c r="D575" s="16" t="s">
        <v>3044</v>
      </c>
      <c r="E575" s="16"/>
      <c r="F575" s="14" t="s">
        <v>3100</v>
      </c>
      <c r="G575" s="14" t="s">
        <v>2363</v>
      </c>
      <c r="H575" s="14" t="s">
        <v>2364</v>
      </c>
      <c r="I575" s="15">
        <v>0</v>
      </c>
      <c r="J575" s="77"/>
      <c r="K575" s="92"/>
    </row>
    <row r="576" spans="1:11" ht="20" x14ac:dyDescent="0.25">
      <c r="A576" s="14" t="s">
        <v>2293</v>
      </c>
      <c r="B576" s="14" t="s">
        <v>3098</v>
      </c>
      <c r="C576" s="14" t="s">
        <v>3099</v>
      </c>
      <c r="D576" s="16" t="s">
        <v>3044</v>
      </c>
      <c r="E576" s="16"/>
      <c r="F576" s="14" t="s">
        <v>3101</v>
      </c>
      <c r="G576" s="14" t="s">
        <v>2363</v>
      </c>
      <c r="H576" s="14" t="s">
        <v>2364</v>
      </c>
      <c r="I576" s="15">
        <v>738</v>
      </c>
      <c r="J576" s="77"/>
      <c r="K576" s="92"/>
    </row>
    <row r="577" spans="1:11" ht="20" x14ac:dyDescent="0.25">
      <c r="A577" s="14" t="s">
        <v>2293</v>
      </c>
      <c r="B577" s="14" t="s">
        <v>3102</v>
      </c>
      <c r="C577" s="14" t="s">
        <v>3103</v>
      </c>
      <c r="D577" s="16" t="s">
        <v>3044</v>
      </c>
      <c r="E577" s="16"/>
      <c r="F577" s="14" t="s">
        <v>3104</v>
      </c>
      <c r="G577" s="14" t="s">
        <v>2318</v>
      </c>
      <c r="H577" s="14" t="s">
        <v>2319</v>
      </c>
      <c r="I577" s="15">
        <v>0</v>
      </c>
      <c r="J577" s="77"/>
      <c r="K577" s="92"/>
    </row>
    <row r="578" spans="1:11" ht="20" x14ac:dyDescent="0.25">
      <c r="A578" s="14" t="s">
        <v>2293</v>
      </c>
      <c r="B578" s="14" t="s">
        <v>3102</v>
      </c>
      <c r="C578" s="14" t="s">
        <v>3103</v>
      </c>
      <c r="D578" s="16" t="s">
        <v>3044</v>
      </c>
      <c r="E578" s="16"/>
      <c r="F578" s="14" t="s">
        <v>3104</v>
      </c>
      <c r="G578" s="14" t="s">
        <v>2318</v>
      </c>
      <c r="H578" s="14" t="s">
        <v>2319</v>
      </c>
      <c r="I578" s="15">
        <v>533.82000000000005</v>
      </c>
      <c r="J578" s="77"/>
      <c r="K578" s="92"/>
    </row>
    <row r="579" spans="1:11" ht="20" x14ac:dyDescent="0.25">
      <c r="A579" s="14" t="s">
        <v>2293</v>
      </c>
      <c r="B579" s="14" t="s">
        <v>3105</v>
      </c>
      <c r="C579" s="14" t="s">
        <v>3106</v>
      </c>
      <c r="D579" s="16" t="s">
        <v>3044</v>
      </c>
      <c r="E579" s="16"/>
      <c r="F579" s="14" t="s">
        <v>3107</v>
      </c>
      <c r="G579" s="14" t="s">
        <v>2327</v>
      </c>
      <c r="H579" s="14" t="s">
        <v>2328</v>
      </c>
      <c r="I579" s="15">
        <v>0</v>
      </c>
      <c r="J579" s="77"/>
      <c r="K579" s="92"/>
    </row>
    <row r="580" spans="1:11" ht="20" x14ac:dyDescent="0.25">
      <c r="A580" s="14" t="s">
        <v>2293</v>
      </c>
      <c r="B580" s="14" t="s">
        <v>3105</v>
      </c>
      <c r="C580" s="14" t="s">
        <v>3106</v>
      </c>
      <c r="D580" s="16" t="s">
        <v>3044</v>
      </c>
      <c r="E580" s="16"/>
      <c r="F580" s="14" t="s">
        <v>3107</v>
      </c>
      <c r="G580" s="14" t="s">
        <v>2327</v>
      </c>
      <c r="H580" s="14" t="s">
        <v>2328</v>
      </c>
      <c r="I580" s="15">
        <v>686.34</v>
      </c>
      <c r="J580" s="77"/>
      <c r="K580" s="92"/>
    </row>
    <row r="581" spans="1:11" ht="20" x14ac:dyDescent="0.25">
      <c r="A581" s="14" t="s">
        <v>2293</v>
      </c>
      <c r="B581" s="14" t="s">
        <v>3108</v>
      </c>
      <c r="C581" s="14" t="s">
        <v>3106</v>
      </c>
      <c r="D581" s="16" t="s">
        <v>3044</v>
      </c>
      <c r="E581" s="16"/>
      <c r="F581" s="14" t="s">
        <v>3109</v>
      </c>
      <c r="G581" s="14" t="s">
        <v>3110</v>
      </c>
      <c r="H581" s="14" t="s">
        <v>3111</v>
      </c>
      <c r="I581" s="15">
        <v>0</v>
      </c>
      <c r="J581" s="77"/>
      <c r="K581" s="92"/>
    </row>
    <row r="582" spans="1:11" ht="20" x14ac:dyDescent="0.25">
      <c r="A582" s="14" t="s">
        <v>2293</v>
      </c>
      <c r="B582" s="14" t="s">
        <v>3108</v>
      </c>
      <c r="C582" s="14" t="s">
        <v>3106</v>
      </c>
      <c r="D582" s="16" t="s">
        <v>3044</v>
      </c>
      <c r="E582" s="16"/>
      <c r="F582" s="14" t="s">
        <v>3109</v>
      </c>
      <c r="G582" s="14" t="s">
        <v>3110</v>
      </c>
      <c r="H582" s="14" t="s">
        <v>3111</v>
      </c>
      <c r="I582" s="15">
        <v>101.51</v>
      </c>
      <c r="J582" s="77"/>
      <c r="K582" s="92"/>
    </row>
    <row r="583" spans="1:11" ht="30" x14ac:dyDescent="0.25">
      <c r="A583" s="14" t="s">
        <v>2293</v>
      </c>
      <c r="B583" s="14" t="s">
        <v>3112</v>
      </c>
      <c r="C583" s="14" t="s">
        <v>3113</v>
      </c>
      <c r="D583" s="16" t="s">
        <v>3114</v>
      </c>
      <c r="E583" s="16"/>
      <c r="F583" s="14" t="s">
        <v>3115</v>
      </c>
      <c r="G583" s="14" t="s">
        <v>2311</v>
      </c>
      <c r="H583" s="14" t="s">
        <v>2312</v>
      </c>
      <c r="I583" s="15">
        <v>0</v>
      </c>
      <c r="J583" s="77"/>
      <c r="K583" s="92"/>
    </row>
    <row r="584" spans="1:11" ht="20" x14ac:dyDescent="0.25">
      <c r="A584" s="14" t="s">
        <v>2293</v>
      </c>
      <c r="B584" s="14" t="s">
        <v>3112</v>
      </c>
      <c r="C584" s="14" t="s">
        <v>3113</v>
      </c>
      <c r="D584" s="16" t="s">
        <v>3114</v>
      </c>
      <c r="E584" s="16"/>
      <c r="F584" s="14" t="s">
        <v>3116</v>
      </c>
      <c r="G584" s="14" t="s">
        <v>2311</v>
      </c>
      <c r="H584" s="14" t="s">
        <v>2312</v>
      </c>
      <c r="I584" s="15">
        <v>1848.85</v>
      </c>
      <c r="J584" s="77"/>
      <c r="K584" s="92"/>
    </row>
    <row r="585" spans="1:11" ht="20" x14ac:dyDescent="0.25">
      <c r="A585" s="14" t="s">
        <v>3753</v>
      </c>
      <c r="B585" s="14" t="s">
        <v>3117</v>
      </c>
      <c r="C585" s="14" t="s">
        <v>3118</v>
      </c>
      <c r="D585" s="16" t="s">
        <v>3114</v>
      </c>
      <c r="E585" s="16"/>
      <c r="F585" s="14" t="s">
        <v>3119</v>
      </c>
      <c r="G585" s="14"/>
      <c r="H585" s="14" t="s">
        <v>2368</v>
      </c>
      <c r="I585" s="15">
        <v>0</v>
      </c>
      <c r="J585" s="77"/>
      <c r="K585" s="92"/>
    </row>
    <row r="586" spans="1:11" ht="12.5" x14ac:dyDescent="0.25">
      <c r="A586" s="14" t="s">
        <v>3757</v>
      </c>
      <c r="B586" s="14" t="s">
        <v>3117</v>
      </c>
      <c r="C586" s="14" t="s">
        <v>3118</v>
      </c>
      <c r="D586" s="16" t="s">
        <v>3114</v>
      </c>
      <c r="E586" s="16"/>
      <c r="F586" s="14" t="s">
        <v>2521</v>
      </c>
      <c r="G586" s="14"/>
      <c r="H586" s="14" t="s">
        <v>2368</v>
      </c>
      <c r="I586" s="15">
        <v>16.8</v>
      </c>
      <c r="J586" s="77"/>
      <c r="K586" s="92"/>
    </row>
    <row r="587" spans="1:11" ht="12.5" x14ac:dyDescent="0.25">
      <c r="A587" s="14" t="s">
        <v>3754</v>
      </c>
      <c r="B587" s="14" t="s">
        <v>3117</v>
      </c>
      <c r="C587" s="14" t="s">
        <v>3118</v>
      </c>
      <c r="D587" s="16" t="s">
        <v>3114</v>
      </c>
      <c r="E587" s="16"/>
      <c r="F587" s="14" t="s">
        <v>2521</v>
      </c>
      <c r="G587" s="14"/>
      <c r="H587" s="14" t="s">
        <v>2368</v>
      </c>
      <c r="I587" s="15">
        <v>16.8</v>
      </c>
      <c r="J587" s="77"/>
      <c r="K587" s="92"/>
    </row>
    <row r="588" spans="1:11" ht="12.5" x14ac:dyDescent="0.25">
      <c r="A588" s="14" t="s">
        <v>3755</v>
      </c>
      <c r="B588" s="14" t="s">
        <v>3117</v>
      </c>
      <c r="C588" s="14" t="s">
        <v>3118</v>
      </c>
      <c r="D588" s="16" t="s">
        <v>3114</v>
      </c>
      <c r="E588" s="16"/>
      <c r="F588" s="14" t="s">
        <v>3120</v>
      </c>
      <c r="G588" s="14"/>
      <c r="H588" s="14" t="s">
        <v>2368</v>
      </c>
      <c r="I588" s="15">
        <v>560</v>
      </c>
      <c r="J588" s="77"/>
      <c r="K588" s="92"/>
    </row>
    <row r="589" spans="1:11" ht="12.5" x14ac:dyDescent="0.25">
      <c r="A589" s="14" t="s">
        <v>3757</v>
      </c>
      <c r="B589" s="14" t="s">
        <v>3117</v>
      </c>
      <c r="C589" s="14" t="s">
        <v>3118</v>
      </c>
      <c r="D589" s="16" t="s">
        <v>3114</v>
      </c>
      <c r="E589" s="16"/>
      <c r="F589" s="14" t="s">
        <v>3120</v>
      </c>
      <c r="G589" s="14"/>
      <c r="H589" s="14" t="s">
        <v>2368</v>
      </c>
      <c r="I589" s="15">
        <v>560</v>
      </c>
      <c r="J589" s="77"/>
      <c r="K589" s="92"/>
    </row>
    <row r="590" spans="1:11" ht="12.5" x14ac:dyDescent="0.25">
      <c r="A590" s="14" t="s">
        <v>3753</v>
      </c>
      <c r="B590" s="14" t="s">
        <v>3117</v>
      </c>
      <c r="C590" s="14" t="s">
        <v>3118</v>
      </c>
      <c r="D590" s="16" t="s">
        <v>3114</v>
      </c>
      <c r="E590" s="16"/>
      <c r="F590" s="14" t="s">
        <v>2521</v>
      </c>
      <c r="G590" s="14"/>
      <c r="H590" s="14" t="s">
        <v>2368</v>
      </c>
      <c r="I590" s="15">
        <v>16.8</v>
      </c>
      <c r="J590" s="77"/>
      <c r="K590" s="92"/>
    </row>
    <row r="591" spans="1:11" ht="12.5" x14ac:dyDescent="0.25">
      <c r="A591" s="14" t="s">
        <v>3768</v>
      </c>
      <c r="B591" s="14" t="s">
        <v>3117</v>
      </c>
      <c r="C591" s="14" t="s">
        <v>3118</v>
      </c>
      <c r="D591" s="16" t="s">
        <v>3114</v>
      </c>
      <c r="E591" s="16"/>
      <c r="F591" s="14" t="s">
        <v>3120</v>
      </c>
      <c r="G591" s="14"/>
      <c r="H591" s="14" t="s">
        <v>2368</v>
      </c>
      <c r="I591" s="15">
        <v>560</v>
      </c>
      <c r="J591" s="77"/>
      <c r="K591" s="92"/>
    </row>
    <row r="592" spans="1:11" ht="12.5" x14ac:dyDescent="0.25">
      <c r="A592" s="14" t="s">
        <v>3754</v>
      </c>
      <c r="B592" s="14" t="s">
        <v>3117</v>
      </c>
      <c r="C592" s="14" t="s">
        <v>3118</v>
      </c>
      <c r="D592" s="16" t="s">
        <v>3114</v>
      </c>
      <c r="E592" s="16"/>
      <c r="F592" s="14" t="s">
        <v>3120</v>
      </c>
      <c r="G592" s="14"/>
      <c r="H592" s="14" t="s">
        <v>2368</v>
      </c>
      <c r="I592" s="15">
        <v>560</v>
      </c>
      <c r="J592" s="77"/>
      <c r="K592" s="92"/>
    </row>
    <row r="593" spans="1:11" ht="12.5" x14ac:dyDescent="0.25">
      <c r="A593" s="14" t="s">
        <v>3768</v>
      </c>
      <c r="B593" s="14" t="s">
        <v>3117</v>
      </c>
      <c r="C593" s="14" t="s">
        <v>3118</v>
      </c>
      <c r="D593" s="16" t="s">
        <v>3114</v>
      </c>
      <c r="E593" s="16"/>
      <c r="F593" s="14" t="s">
        <v>2521</v>
      </c>
      <c r="G593" s="14"/>
      <c r="H593" s="14" t="s">
        <v>2368</v>
      </c>
      <c r="I593" s="15">
        <v>16.8</v>
      </c>
      <c r="J593" s="77"/>
      <c r="K593" s="92"/>
    </row>
    <row r="594" spans="1:11" ht="12.5" x14ac:dyDescent="0.25">
      <c r="A594" s="14" t="s">
        <v>3755</v>
      </c>
      <c r="B594" s="14" t="s">
        <v>3117</v>
      </c>
      <c r="C594" s="14" t="s">
        <v>3118</v>
      </c>
      <c r="D594" s="16" t="s">
        <v>3114</v>
      </c>
      <c r="E594" s="16"/>
      <c r="F594" s="14" t="s">
        <v>2521</v>
      </c>
      <c r="G594" s="14"/>
      <c r="H594" s="14" t="s">
        <v>2368</v>
      </c>
      <c r="I594" s="15">
        <v>16.8</v>
      </c>
      <c r="J594" s="77"/>
      <c r="K594" s="92"/>
    </row>
    <row r="595" spans="1:11" ht="12.5" x14ac:dyDescent="0.25">
      <c r="A595" s="14" t="s">
        <v>3753</v>
      </c>
      <c r="B595" s="14" t="s">
        <v>3117</v>
      </c>
      <c r="C595" s="14" t="s">
        <v>3118</v>
      </c>
      <c r="D595" s="16" t="s">
        <v>3114</v>
      </c>
      <c r="E595" s="16"/>
      <c r="F595" s="14" t="s">
        <v>3120</v>
      </c>
      <c r="G595" s="14"/>
      <c r="H595" s="14" t="s">
        <v>2368</v>
      </c>
      <c r="I595" s="15">
        <v>560</v>
      </c>
      <c r="J595" s="77"/>
      <c r="K595" s="92"/>
    </row>
    <row r="596" spans="1:11" ht="20" x14ac:dyDescent="0.25">
      <c r="A596" s="14" t="s">
        <v>2293</v>
      </c>
      <c r="B596" s="14" t="s">
        <v>3117</v>
      </c>
      <c r="C596" s="14" t="s">
        <v>3118</v>
      </c>
      <c r="D596" s="16" t="s">
        <v>3114</v>
      </c>
      <c r="E596" s="16"/>
      <c r="F596" s="14" t="s">
        <v>3121</v>
      </c>
      <c r="G596" s="14"/>
      <c r="H596" s="14" t="s">
        <v>2368</v>
      </c>
      <c r="I596" s="15">
        <v>72</v>
      </c>
      <c r="J596" s="77"/>
      <c r="K596" s="92"/>
    </row>
    <row r="597" spans="1:11" ht="30" x14ac:dyDescent="0.25">
      <c r="A597" s="14" t="s">
        <v>2293</v>
      </c>
      <c r="B597" s="14" t="s">
        <v>3122</v>
      </c>
      <c r="C597" s="14" t="s">
        <v>3123</v>
      </c>
      <c r="D597" s="16" t="s">
        <v>3114</v>
      </c>
      <c r="E597" s="16"/>
      <c r="F597" s="14" t="s">
        <v>3124</v>
      </c>
      <c r="G597" s="14" t="s">
        <v>2763</v>
      </c>
      <c r="H597" s="14" t="s">
        <v>2764</v>
      </c>
      <c r="I597" s="15">
        <v>0</v>
      </c>
      <c r="J597" s="77"/>
      <c r="K597" s="92"/>
    </row>
    <row r="598" spans="1:11" ht="20" x14ac:dyDescent="0.25">
      <c r="A598" s="14" t="s">
        <v>2293</v>
      </c>
      <c r="B598" s="14" t="s">
        <v>3122</v>
      </c>
      <c r="C598" s="14" t="s">
        <v>3123</v>
      </c>
      <c r="D598" s="16" t="s">
        <v>3114</v>
      </c>
      <c r="E598" s="16"/>
      <c r="F598" s="14" t="s">
        <v>3125</v>
      </c>
      <c r="G598" s="14" t="s">
        <v>2763</v>
      </c>
      <c r="H598" s="14" t="s">
        <v>2764</v>
      </c>
      <c r="I598" s="15">
        <v>1410</v>
      </c>
      <c r="J598" s="77"/>
      <c r="K598" s="92"/>
    </row>
    <row r="599" spans="1:11" ht="20" x14ac:dyDescent="0.25">
      <c r="A599" s="14" t="s">
        <v>2293</v>
      </c>
      <c r="B599" s="14" t="s">
        <v>3126</v>
      </c>
      <c r="C599" s="14" t="s">
        <v>3127</v>
      </c>
      <c r="D599" s="16" t="s">
        <v>3114</v>
      </c>
      <c r="E599" s="16"/>
      <c r="F599" s="14" t="s">
        <v>3128</v>
      </c>
      <c r="G599" s="14" t="s">
        <v>3129</v>
      </c>
      <c r="H599" s="14" t="s">
        <v>3130</v>
      </c>
      <c r="I599" s="15">
        <v>0</v>
      </c>
      <c r="J599" s="77"/>
      <c r="K599" s="92"/>
    </row>
    <row r="600" spans="1:11" ht="20" x14ac:dyDescent="0.25">
      <c r="A600" s="14" t="s">
        <v>2293</v>
      </c>
      <c r="B600" s="14" t="s">
        <v>3126</v>
      </c>
      <c r="C600" s="14" t="s">
        <v>3127</v>
      </c>
      <c r="D600" s="16" t="s">
        <v>3114</v>
      </c>
      <c r="E600" s="16"/>
      <c r="F600" s="14" t="s">
        <v>3128</v>
      </c>
      <c r="G600" s="14" t="s">
        <v>3129</v>
      </c>
      <c r="H600" s="14" t="s">
        <v>3130</v>
      </c>
      <c r="I600" s="15">
        <v>51.65</v>
      </c>
      <c r="J600" s="77"/>
      <c r="K600" s="92"/>
    </row>
    <row r="601" spans="1:11" ht="20" x14ac:dyDescent="0.25">
      <c r="A601" s="14" t="s">
        <v>2293</v>
      </c>
      <c r="B601" s="14" t="s">
        <v>3131</v>
      </c>
      <c r="C601" s="14" t="s">
        <v>2436</v>
      </c>
      <c r="D601" s="16" t="s">
        <v>3114</v>
      </c>
      <c r="E601" s="16"/>
      <c r="F601" s="14" t="s">
        <v>3132</v>
      </c>
      <c r="G601" s="14" t="s">
        <v>2438</v>
      </c>
      <c r="H601" s="14" t="s">
        <v>2439</v>
      </c>
      <c r="I601" s="15">
        <v>0</v>
      </c>
      <c r="J601" s="77"/>
      <c r="K601" s="92"/>
    </row>
    <row r="602" spans="1:11" ht="20" x14ac:dyDescent="0.25">
      <c r="A602" s="14" t="s">
        <v>2293</v>
      </c>
      <c r="B602" s="14" t="s">
        <v>3131</v>
      </c>
      <c r="C602" s="14" t="s">
        <v>2436</v>
      </c>
      <c r="D602" s="16" t="s">
        <v>3114</v>
      </c>
      <c r="E602" s="16"/>
      <c r="F602" s="14" t="s">
        <v>3132</v>
      </c>
      <c r="G602" s="14" t="s">
        <v>2438</v>
      </c>
      <c r="H602" s="14" t="s">
        <v>2439</v>
      </c>
      <c r="I602" s="15">
        <v>64.8</v>
      </c>
      <c r="J602" s="77"/>
      <c r="K602" s="92"/>
    </row>
    <row r="603" spans="1:11" ht="20" x14ac:dyDescent="0.25">
      <c r="A603" s="14" t="s">
        <v>2293</v>
      </c>
      <c r="B603" s="14" t="s">
        <v>3131</v>
      </c>
      <c r="C603" s="14" t="s">
        <v>2436</v>
      </c>
      <c r="D603" s="16" t="s">
        <v>3114</v>
      </c>
      <c r="E603" s="16"/>
      <c r="F603" s="14" t="s">
        <v>3132</v>
      </c>
      <c r="G603" s="14" t="s">
        <v>2438</v>
      </c>
      <c r="H603" s="14" t="s">
        <v>2439</v>
      </c>
      <c r="I603" s="15">
        <v>14.4</v>
      </c>
      <c r="J603" s="77"/>
      <c r="K603" s="92"/>
    </row>
    <row r="604" spans="1:11" ht="20" x14ac:dyDescent="0.25">
      <c r="A604" s="14" t="s">
        <v>2293</v>
      </c>
      <c r="B604" s="14" t="s">
        <v>3131</v>
      </c>
      <c r="C604" s="14" t="s">
        <v>2436</v>
      </c>
      <c r="D604" s="16" t="s">
        <v>3114</v>
      </c>
      <c r="E604" s="16"/>
      <c r="F604" s="14" t="s">
        <v>3132</v>
      </c>
      <c r="G604" s="14" t="s">
        <v>2438</v>
      </c>
      <c r="H604" s="14" t="s">
        <v>2439</v>
      </c>
      <c r="I604" s="15">
        <v>342.7</v>
      </c>
      <c r="J604" s="77"/>
      <c r="K604" s="92"/>
    </row>
    <row r="605" spans="1:11" ht="20" x14ac:dyDescent="0.25">
      <c r="A605" s="14" t="s">
        <v>2293</v>
      </c>
      <c r="B605" s="14" t="s">
        <v>3131</v>
      </c>
      <c r="C605" s="14" t="s">
        <v>2436</v>
      </c>
      <c r="D605" s="16" t="s">
        <v>3114</v>
      </c>
      <c r="E605" s="16"/>
      <c r="F605" s="14" t="s">
        <v>3132</v>
      </c>
      <c r="G605" s="14" t="s">
        <v>2438</v>
      </c>
      <c r="H605" s="14" t="s">
        <v>2439</v>
      </c>
      <c r="I605" s="15">
        <v>21.6</v>
      </c>
      <c r="J605" s="77"/>
      <c r="K605" s="92"/>
    </row>
    <row r="606" spans="1:11" ht="20" x14ac:dyDescent="0.25">
      <c r="A606" s="14" t="s">
        <v>2293</v>
      </c>
      <c r="B606" s="14" t="s">
        <v>3131</v>
      </c>
      <c r="C606" s="14" t="s">
        <v>2436</v>
      </c>
      <c r="D606" s="16" t="s">
        <v>3114</v>
      </c>
      <c r="E606" s="16"/>
      <c r="F606" s="14" t="s">
        <v>3132</v>
      </c>
      <c r="G606" s="14" t="s">
        <v>2438</v>
      </c>
      <c r="H606" s="14" t="s">
        <v>2439</v>
      </c>
      <c r="I606" s="15">
        <v>119.6</v>
      </c>
      <c r="J606" s="77"/>
      <c r="K606" s="92"/>
    </row>
    <row r="607" spans="1:11" ht="20" x14ac:dyDescent="0.25">
      <c r="A607" s="14" t="s">
        <v>3770</v>
      </c>
      <c r="B607" s="14" t="s">
        <v>3133</v>
      </c>
      <c r="C607" s="14" t="s">
        <v>3134</v>
      </c>
      <c r="D607" s="16" t="s">
        <v>3114</v>
      </c>
      <c r="E607" s="16"/>
      <c r="F607" s="14" t="s">
        <v>3135</v>
      </c>
      <c r="G607" s="14" t="s">
        <v>3136</v>
      </c>
      <c r="H607" s="14" t="s">
        <v>3137</v>
      </c>
      <c r="I607" s="15">
        <v>0</v>
      </c>
      <c r="J607" s="77"/>
      <c r="K607" s="92"/>
    </row>
    <row r="608" spans="1:11" ht="20" x14ac:dyDescent="0.25">
      <c r="A608" s="14" t="s">
        <v>3770</v>
      </c>
      <c r="B608" s="14" t="s">
        <v>3133</v>
      </c>
      <c r="C608" s="14" t="s">
        <v>3134</v>
      </c>
      <c r="D608" s="16" t="s">
        <v>3114</v>
      </c>
      <c r="E608" s="16"/>
      <c r="F608" s="14" t="s">
        <v>3138</v>
      </c>
      <c r="G608" s="14" t="s">
        <v>3136</v>
      </c>
      <c r="H608" s="14" t="s">
        <v>3137</v>
      </c>
      <c r="I608" s="15">
        <v>200</v>
      </c>
      <c r="J608" s="77"/>
      <c r="K608" s="92"/>
    </row>
    <row r="609" spans="1:11" ht="12.5" x14ac:dyDescent="0.25">
      <c r="A609" s="14" t="s">
        <v>3759</v>
      </c>
      <c r="B609" s="14" t="s">
        <v>3139</v>
      </c>
      <c r="C609" s="14" t="s">
        <v>3140</v>
      </c>
      <c r="D609" s="16" t="s">
        <v>3114</v>
      </c>
      <c r="E609" s="16"/>
      <c r="F609" s="14" t="s">
        <v>3141</v>
      </c>
      <c r="G609" s="14" t="s">
        <v>3142</v>
      </c>
      <c r="H609" s="14" t="s">
        <v>3143</v>
      </c>
      <c r="I609" s="15">
        <v>0</v>
      </c>
      <c r="J609" s="77"/>
      <c r="K609" s="92"/>
    </row>
    <row r="610" spans="1:11" ht="12.5" x14ac:dyDescent="0.25">
      <c r="A610" s="14" t="s">
        <v>3759</v>
      </c>
      <c r="B610" s="14" t="s">
        <v>3139</v>
      </c>
      <c r="C610" s="14" t="s">
        <v>3140</v>
      </c>
      <c r="D610" s="16" t="s">
        <v>3114</v>
      </c>
      <c r="E610" s="16"/>
      <c r="F610" s="14" t="s">
        <v>3141</v>
      </c>
      <c r="G610" s="14" t="s">
        <v>3142</v>
      </c>
      <c r="H610" s="14" t="s">
        <v>3143</v>
      </c>
      <c r="I610" s="15">
        <v>311</v>
      </c>
      <c r="J610" s="77"/>
      <c r="K610" s="92"/>
    </row>
    <row r="611" spans="1:11" ht="30" x14ac:dyDescent="0.25">
      <c r="A611" s="14" t="s">
        <v>2293</v>
      </c>
      <c r="B611" s="14" t="s">
        <v>3144</v>
      </c>
      <c r="C611" s="14" t="s">
        <v>3145</v>
      </c>
      <c r="D611" s="16" t="s">
        <v>3114</v>
      </c>
      <c r="E611" s="16"/>
      <c r="F611" s="14" t="s">
        <v>3146</v>
      </c>
      <c r="G611" s="14" t="s">
        <v>3147</v>
      </c>
      <c r="H611" s="14" t="s">
        <v>3148</v>
      </c>
      <c r="I611" s="15">
        <v>0</v>
      </c>
      <c r="J611" s="77"/>
      <c r="K611" s="92"/>
    </row>
    <row r="612" spans="1:11" ht="20" x14ac:dyDescent="0.25">
      <c r="A612" s="14" t="s">
        <v>2293</v>
      </c>
      <c r="B612" s="14" t="s">
        <v>3144</v>
      </c>
      <c r="C612" s="14" t="s">
        <v>3145</v>
      </c>
      <c r="D612" s="16" t="s">
        <v>3114</v>
      </c>
      <c r="E612" s="16"/>
      <c r="F612" s="14" t="s">
        <v>3149</v>
      </c>
      <c r="G612" s="14" t="s">
        <v>3147</v>
      </c>
      <c r="H612" s="14" t="s">
        <v>3148</v>
      </c>
      <c r="I612" s="15">
        <v>379.35</v>
      </c>
      <c r="J612" s="77"/>
      <c r="K612" s="92"/>
    </row>
    <row r="613" spans="1:11" ht="20" x14ac:dyDescent="0.25">
      <c r="A613" s="14" t="s">
        <v>2293</v>
      </c>
      <c r="B613" s="14" t="s">
        <v>3150</v>
      </c>
      <c r="C613" s="14" t="s">
        <v>3151</v>
      </c>
      <c r="D613" s="16" t="s">
        <v>3114</v>
      </c>
      <c r="E613" s="16"/>
      <c r="F613" s="14" t="s">
        <v>3152</v>
      </c>
      <c r="G613" s="14" t="s">
        <v>3008</v>
      </c>
      <c r="H613" s="14" t="s">
        <v>3009</v>
      </c>
      <c r="I613" s="15">
        <v>0</v>
      </c>
      <c r="J613" s="77"/>
      <c r="K613" s="92"/>
    </row>
    <row r="614" spans="1:11" ht="20" x14ac:dyDescent="0.25">
      <c r="A614" s="14" t="s">
        <v>2293</v>
      </c>
      <c r="B614" s="14" t="s">
        <v>3150</v>
      </c>
      <c r="C614" s="14" t="s">
        <v>3151</v>
      </c>
      <c r="D614" s="16" t="s">
        <v>3114</v>
      </c>
      <c r="E614" s="16"/>
      <c r="F614" s="14" t="s">
        <v>3153</v>
      </c>
      <c r="G614" s="14" t="s">
        <v>3008</v>
      </c>
      <c r="H614" s="14" t="s">
        <v>3009</v>
      </c>
      <c r="I614" s="15">
        <v>181.2</v>
      </c>
      <c r="J614" s="77"/>
      <c r="K614" s="92"/>
    </row>
    <row r="615" spans="1:11" ht="12.5" x14ac:dyDescent="0.25">
      <c r="A615" s="14" t="s">
        <v>3758</v>
      </c>
      <c r="B615" s="14" t="s">
        <v>3154</v>
      </c>
      <c r="C615" s="14" t="s">
        <v>3155</v>
      </c>
      <c r="D615" s="16" t="s">
        <v>3114</v>
      </c>
      <c r="E615" s="16"/>
      <c r="F615" s="14" t="s">
        <v>3156</v>
      </c>
      <c r="G615" s="14" t="s">
        <v>2788</v>
      </c>
      <c r="H615" s="14" t="s">
        <v>2789</v>
      </c>
      <c r="I615" s="15">
        <v>0</v>
      </c>
      <c r="J615" s="77"/>
      <c r="K615" s="92"/>
    </row>
    <row r="616" spans="1:11" ht="12.5" x14ac:dyDescent="0.25">
      <c r="A616" s="14" t="s">
        <v>3758</v>
      </c>
      <c r="B616" s="14" t="s">
        <v>3154</v>
      </c>
      <c r="C616" s="14" t="s">
        <v>3155</v>
      </c>
      <c r="D616" s="16" t="s">
        <v>3114</v>
      </c>
      <c r="E616" s="16"/>
      <c r="F616" s="14" t="s">
        <v>3156</v>
      </c>
      <c r="G616" s="14" t="s">
        <v>2788</v>
      </c>
      <c r="H616" s="14" t="s">
        <v>2789</v>
      </c>
      <c r="I616" s="15">
        <v>700</v>
      </c>
      <c r="J616" s="77"/>
      <c r="K616" s="92"/>
    </row>
    <row r="617" spans="1:11" ht="20" x14ac:dyDescent="0.25">
      <c r="A617" s="14" t="s">
        <v>2293</v>
      </c>
      <c r="B617" s="14" t="s">
        <v>3157</v>
      </c>
      <c r="C617" s="14" t="s">
        <v>3158</v>
      </c>
      <c r="D617" s="16" t="s">
        <v>3114</v>
      </c>
      <c r="E617" s="16"/>
      <c r="F617" s="14" t="s">
        <v>3159</v>
      </c>
      <c r="G617" s="14" t="s">
        <v>3160</v>
      </c>
      <c r="H617" s="14" t="s">
        <v>3161</v>
      </c>
      <c r="I617" s="15">
        <v>0</v>
      </c>
      <c r="J617" s="77"/>
      <c r="K617" s="92"/>
    </row>
    <row r="618" spans="1:11" ht="20" x14ac:dyDescent="0.25">
      <c r="A618" s="14" t="s">
        <v>2293</v>
      </c>
      <c r="B618" s="14" t="s">
        <v>3157</v>
      </c>
      <c r="C618" s="14" t="s">
        <v>3158</v>
      </c>
      <c r="D618" s="16" t="s">
        <v>3114</v>
      </c>
      <c r="E618" s="16"/>
      <c r="F618" s="14" t="s">
        <v>3159</v>
      </c>
      <c r="G618" s="14" t="s">
        <v>3160</v>
      </c>
      <c r="H618" s="14" t="s">
        <v>3161</v>
      </c>
      <c r="I618" s="15">
        <v>219.63</v>
      </c>
      <c r="J618" s="77"/>
      <c r="K618" s="92"/>
    </row>
    <row r="619" spans="1:11" ht="12.5" x14ac:dyDescent="0.25">
      <c r="A619" s="14" t="s">
        <v>3759</v>
      </c>
      <c r="B619" s="14" t="s">
        <v>3162</v>
      </c>
      <c r="C619" s="14" t="s">
        <v>3163</v>
      </c>
      <c r="D619" s="16" t="s">
        <v>3114</v>
      </c>
      <c r="E619" s="16"/>
      <c r="F619" s="14" t="s">
        <v>3164</v>
      </c>
      <c r="G619" s="14" t="s">
        <v>2696</v>
      </c>
      <c r="H619" s="14" t="s">
        <v>2697</v>
      </c>
      <c r="I619" s="15">
        <v>0</v>
      </c>
      <c r="J619" s="77"/>
      <c r="K619" s="92"/>
    </row>
    <row r="620" spans="1:11" ht="20" x14ac:dyDescent="0.25">
      <c r="A620" s="14" t="s">
        <v>2293</v>
      </c>
      <c r="B620" s="14" t="s">
        <v>3162</v>
      </c>
      <c r="C620" s="14" t="s">
        <v>3163</v>
      </c>
      <c r="D620" s="16" t="s">
        <v>3114</v>
      </c>
      <c r="E620" s="16"/>
      <c r="F620" s="14" t="s">
        <v>3164</v>
      </c>
      <c r="G620" s="14" t="s">
        <v>2696</v>
      </c>
      <c r="H620" s="14" t="s">
        <v>2697</v>
      </c>
      <c r="I620" s="15">
        <v>100</v>
      </c>
      <c r="J620" s="77"/>
      <c r="K620" s="92"/>
    </row>
    <row r="621" spans="1:11" ht="12.5" x14ac:dyDescent="0.25">
      <c r="A621" s="14" t="s">
        <v>3759</v>
      </c>
      <c r="B621" s="14" t="s">
        <v>3162</v>
      </c>
      <c r="C621" s="14" t="s">
        <v>3163</v>
      </c>
      <c r="D621" s="16" t="s">
        <v>3114</v>
      </c>
      <c r="E621" s="16"/>
      <c r="F621" s="14" t="s">
        <v>3164</v>
      </c>
      <c r="G621" s="14" t="s">
        <v>2696</v>
      </c>
      <c r="H621" s="14" t="s">
        <v>2697</v>
      </c>
      <c r="I621" s="15">
        <v>200</v>
      </c>
      <c r="J621" s="77"/>
      <c r="K621" s="92"/>
    </row>
    <row r="622" spans="1:11" ht="20" x14ac:dyDescent="0.25">
      <c r="A622" s="14" t="s">
        <v>2293</v>
      </c>
      <c r="B622" s="14" t="s">
        <v>3165</v>
      </c>
      <c r="C622" s="14" t="s">
        <v>3166</v>
      </c>
      <c r="D622" s="16" t="s">
        <v>3114</v>
      </c>
      <c r="E622" s="16"/>
      <c r="F622" s="14" t="s">
        <v>3167</v>
      </c>
      <c r="G622" s="14" t="s">
        <v>3168</v>
      </c>
      <c r="H622" s="14" t="s">
        <v>3169</v>
      </c>
      <c r="I622" s="15">
        <v>0</v>
      </c>
      <c r="J622" s="77"/>
      <c r="K622" s="92"/>
    </row>
    <row r="623" spans="1:11" ht="20" x14ac:dyDescent="0.25">
      <c r="A623" s="14" t="s">
        <v>2293</v>
      </c>
      <c r="B623" s="14" t="s">
        <v>3165</v>
      </c>
      <c r="C623" s="14" t="s">
        <v>3166</v>
      </c>
      <c r="D623" s="16" t="s">
        <v>3114</v>
      </c>
      <c r="E623" s="16"/>
      <c r="F623" s="14" t="s">
        <v>3167</v>
      </c>
      <c r="G623" s="14" t="s">
        <v>3168</v>
      </c>
      <c r="H623" s="14" t="s">
        <v>3169</v>
      </c>
      <c r="I623" s="15">
        <v>775.27</v>
      </c>
      <c r="J623" s="77"/>
      <c r="K623" s="92"/>
    </row>
    <row r="624" spans="1:11" ht="20" x14ac:dyDescent="0.25">
      <c r="A624" s="14" t="s">
        <v>2293</v>
      </c>
      <c r="B624" s="14" t="s">
        <v>3170</v>
      </c>
      <c r="C624" s="14" t="s">
        <v>3171</v>
      </c>
      <c r="D624" s="16" t="s">
        <v>3114</v>
      </c>
      <c r="E624" s="16"/>
      <c r="F624" s="14" t="s">
        <v>3172</v>
      </c>
      <c r="G624" s="14" t="s">
        <v>3173</v>
      </c>
      <c r="H624" s="14" t="s">
        <v>3174</v>
      </c>
      <c r="I624" s="15">
        <v>0</v>
      </c>
      <c r="J624" s="77"/>
      <c r="K624" s="92"/>
    </row>
    <row r="625" spans="1:11" ht="20" x14ac:dyDescent="0.25">
      <c r="A625" s="14" t="s">
        <v>2293</v>
      </c>
      <c r="B625" s="14" t="s">
        <v>3170</v>
      </c>
      <c r="C625" s="14" t="s">
        <v>3171</v>
      </c>
      <c r="D625" s="16" t="s">
        <v>3114</v>
      </c>
      <c r="E625" s="16"/>
      <c r="F625" s="14" t="s">
        <v>3172</v>
      </c>
      <c r="G625" s="14" t="s">
        <v>3173</v>
      </c>
      <c r="H625" s="14" t="s">
        <v>3174</v>
      </c>
      <c r="I625" s="15">
        <v>186.96</v>
      </c>
      <c r="J625" s="77"/>
      <c r="K625" s="92"/>
    </row>
    <row r="626" spans="1:11" ht="20" x14ac:dyDescent="0.25">
      <c r="A626" s="14" t="s">
        <v>2293</v>
      </c>
      <c r="B626" s="14" t="s">
        <v>3175</v>
      </c>
      <c r="C626" s="14" t="s">
        <v>2424</v>
      </c>
      <c r="D626" s="16" t="s">
        <v>3114</v>
      </c>
      <c r="E626" s="16"/>
      <c r="F626" s="14" t="s">
        <v>3176</v>
      </c>
      <c r="G626" s="14" t="s">
        <v>2601</v>
      </c>
      <c r="H626" s="14" t="s">
        <v>2602</v>
      </c>
      <c r="I626" s="15">
        <v>0</v>
      </c>
      <c r="J626" s="77"/>
      <c r="K626" s="92"/>
    </row>
    <row r="627" spans="1:11" ht="20" x14ac:dyDescent="0.25">
      <c r="A627" s="14" t="s">
        <v>2293</v>
      </c>
      <c r="B627" s="14" t="s">
        <v>3175</v>
      </c>
      <c r="C627" s="14" t="s">
        <v>2424</v>
      </c>
      <c r="D627" s="16" t="s">
        <v>3114</v>
      </c>
      <c r="E627" s="16"/>
      <c r="F627" s="14" t="s">
        <v>3176</v>
      </c>
      <c r="G627" s="14" t="s">
        <v>2601</v>
      </c>
      <c r="H627" s="14" t="s">
        <v>2602</v>
      </c>
      <c r="I627" s="15">
        <v>78</v>
      </c>
      <c r="J627" s="77"/>
      <c r="K627" s="92"/>
    </row>
    <row r="628" spans="1:11" ht="20" x14ac:dyDescent="0.25">
      <c r="A628" s="14" t="s">
        <v>2293</v>
      </c>
      <c r="B628" s="14" t="s">
        <v>3177</v>
      </c>
      <c r="C628" s="14" t="s">
        <v>3178</v>
      </c>
      <c r="D628" s="16" t="s">
        <v>3114</v>
      </c>
      <c r="E628" s="16"/>
      <c r="F628" s="14" t="s">
        <v>3179</v>
      </c>
      <c r="G628" s="14" t="s">
        <v>3180</v>
      </c>
      <c r="H628" s="14" t="s">
        <v>3181</v>
      </c>
      <c r="I628" s="15">
        <v>0</v>
      </c>
      <c r="J628" s="77"/>
      <c r="K628" s="92"/>
    </row>
    <row r="629" spans="1:11" ht="20" x14ac:dyDescent="0.25">
      <c r="A629" s="14" t="s">
        <v>2293</v>
      </c>
      <c r="B629" s="14" t="s">
        <v>3177</v>
      </c>
      <c r="C629" s="14" t="s">
        <v>3178</v>
      </c>
      <c r="D629" s="16" t="s">
        <v>3114</v>
      </c>
      <c r="E629" s="16"/>
      <c r="F629" s="14" t="s">
        <v>3182</v>
      </c>
      <c r="G629" s="14" t="s">
        <v>3180</v>
      </c>
      <c r="H629" s="14" t="s">
        <v>3181</v>
      </c>
      <c r="I629" s="15">
        <v>816.35</v>
      </c>
      <c r="J629" s="77"/>
      <c r="K629" s="92"/>
    </row>
    <row r="630" spans="1:11" ht="20" x14ac:dyDescent="0.25">
      <c r="A630" s="14" t="s">
        <v>3753</v>
      </c>
      <c r="B630" s="14" t="s">
        <v>3183</v>
      </c>
      <c r="C630" s="14" t="s">
        <v>3184</v>
      </c>
      <c r="D630" s="16" t="s">
        <v>3185</v>
      </c>
      <c r="E630" s="16"/>
      <c r="F630" s="14" t="s">
        <v>3186</v>
      </c>
      <c r="G630" s="14"/>
      <c r="H630" s="14" t="s">
        <v>3187</v>
      </c>
      <c r="I630" s="15">
        <v>0</v>
      </c>
      <c r="J630" s="77"/>
      <c r="K630" s="92"/>
    </row>
    <row r="631" spans="1:11" ht="20" x14ac:dyDescent="0.25">
      <c r="A631" s="14" t="s">
        <v>3756</v>
      </c>
      <c r="B631" s="14" t="s">
        <v>3183</v>
      </c>
      <c r="C631" s="14" t="s">
        <v>3184</v>
      </c>
      <c r="D631" s="16" t="s">
        <v>3185</v>
      </c>
      <c r="E631" s="16"/>
      <c r="F631" s="14" t="s">
        <v>3188</v>
      </c>
      <c r="G631" s="14"/>
      <c r="H631" s="14" t="s">
        <v>3187</v>
      </c>
      <c r="I631" s="15">
        <v>1500</v>
      </c>
      <c r="J631" s="77"/>
      <c r="K631" s="92"/>
    </row>
    <row r="632" spans="1:11" ht="20" x14ac:dyDescent="0.25">
      <c r="A632" s="14" t="s">
        <v>3757</v>
      </c>
      <c r="B632" s="14" t="s">
        <v>3183</v>
      </c>
      <c r="C632" s="14" t="s">
        <v>3184</v>
      </c>
      <c r="D632" s="16" t="s">
        <v>3185</v>
      </c>
      <c r="E632" s="16"/>
      <c r="F632" s="14" t="s">
        <v>3188</v>
      </c>
      <c r="G632" s="14"/>
      <c r="H632" s="14" t="s">
        <v>3187</v>
      </c>
      <c r="I632" s="15">
        <v>1500</v>
      </c>
      <c r="J632" s="77"/>
      <c r="K632" s="92"/>
    </row>
    <row r="633" spans="1:11" ht="20" x14ac:dyDescent="0.25">
      <c r="A633" s="14" t="s">
        <v>3755</v>
      </c>
      <c r="B633" s="14" t="s">
        <v>3183</v>
      </c>
      <c r="C633" s="14" t="s">
        <v>3184</v>
      </c>
      <c r="D633" s="16" t="s">
        <v>3185</v>
      </c>
      <c r="E633" s="16"/>
      <c r="F633" s="14" t="s">
        <v>3188</v>
      </c>
      <c r="G633" s="14"/>
      <c r="H633" s="14" t="s">
        <v>3187</v>
      </c>
      <c r="I633" s="15">
        <v>1000</v>
      </c>
      <c r="J633" s="77"/>
      <c r="K633" s="92"/>
    </row>
    <row r="634" spans="1:11" ht="20" x14ac:dyDescent="0.25">
      <c r="A634" s="14" t="s">
        <v>3753</v>
      </c>
      <c r="B634" s="14" t="s">
        <v>3183</v>
      </c>
      <c r="C634" s="14" t="s">
        <v>3184</v>
      </c>
      <c r="D634" s="16" t="s">
        <v>3185</v>
      </c>
      <c r="E634" s="16"/>
      <c r="F634" s="14" t="s">
        <v>3188</v>
      </c>
      <c r="G634" s="14"/>
      <c r="H634" s="14" t="s">
        <v>3187</v>
      </c>
      <c r="I634" s="15">
        <v>1000</v>
      </c>
      <c r="J634" s="77"/>
      <c r="K634" s="92"/>
    </row>
    <row r="635" spans="1:11" ht="20" x14ac:dyDescent="0.25">
      <c r="A635" s="14" t="s">
        <v>3754</v>
      </c>
      <c r="B635" s="14" t="s">
        <v>3183</v>
      </c>
      <c r="C635" s="14" t="s">
        <v>3184</v>
      </c>
      <c r="D635" s="16" t="s">
        <v>3185</v>
      </c>
      <c r="E635" s="16"/>
      <c r="F635" s="14" t="s">
        <v>3188</v>
      </c>
      <c r="G635" s="14"/>
      <c r="H635" s="14" t="s">
        <v>3187</v>
      </c>
      <c r="I635" s="15">
        <v>1000</v>
      </c>
      <c r="J635" s="77"/>
      <c r="K635" s="92"/>
    </row>
    <row r="636" spans="1:11" ht="20" x14ac:dyDescent="0.25">
      <c r="A636" s="14" t="s">
        <v>2293</v>
      </c>
      <c r="B636" s="14" t="s">
        <v>3183</v>
      </c>
      <c r="C636" s="14" t="s">
        <v>3184</v>
      </c>
      <c r="D636" s="16" t="s">
        <v>3185</v>
      </c>
      <c r="E636" s="16"/>
      <c r="F636" s="14" t="s">
        <v>3188</v>
      </c>
      <c r="G636" s="14"/>
      <c r="H636" s="14" t="s">
        <v>3187</v>
      </c>
      <c r="I636" s="15">
        <v>6407.4</v>
      </c>
      <c r="J636" s="77"/>
      <c r="K636" s="92"/>
    </row>
    <row r="637" spans="1:11" ht="20" x14ac:dyDescent="0.25">
      <c r="A637" s="14" t="s">
        <v>2293</v>
      </c>
      <c r="B637" s="14" t="s">
        <v>3189</v>
      </c>
      <c r="C637" s="14" t="s">
        <v>3190</v>
      </c>
      <c r="D637" s="16" t="s">
        <v>3185</v>
      </c>
      <c r="E637" s="16"/>
      <c r="F637" s="14" t="s">
        <v>3191</v>
      </c>
      <c r="G637" s="14" t="s">
        <v>2304</v>
      </c>
      <c r="H637" s="14" t="s">
        <v>2305</v>
      </c>
      <c r="I637" s="15">
        <v>0</v>
      </c>
      <c r="J637" s="77"/>
      <c r="K637" s="92"/>
    </row>
    <row r="638" spans="1:11" ht="20" x14ac:dyDescent="0.25">
      <c r="A638" s="14" t="s">
        <v>2293</v>
      </c>
      <c r="B638" s="14" t="s">
        <v>3189</v>
      </c>
      <c r="C638" s="14" t="s">
        <v>3190</v>
      </c>
      <c r="D638" s="16" t="s">
        <v>3185</v>
      </c>
      <c r="E638" s="16"/>
      <c r="F638" s="14" t="s">
        <v>2306</v>
      </c>
      <c r="G638" s="14" t="s">
        <v>2304</v>
      </c>
      <c r="H638" s="14" t="s">
        <v>2305</v>
      </c>
      <c r="I638" s="15">
        <v>4.8</v>
      </c>
      <c r="J638" s="77"/>
      <c r="K638" s="92"/>
    </row>
    <row r="639" spans="1:11" ht="20" x14ac:dyDescent="0.25">
      <c r="A639" s="14" t="s">
        <v>2293</v>
      </c>
      <c r="B639" s="14" t="s">
        <v>3192</v>
      </c>
      <c r="C639" s="14" t="s">
        <v>3193</v>
      </c>
      <c r="D639" s="16" t="s">
        <v>2316</v>
      </c>
      <c r="E639" s="16"/>
      <c r="F639" s="14" t="s">
        <v>3194</v>
      </c>
      <c r="G639" s="14"/>
      <c r="H639" s="14" t="s">
        <v>2563</v>
      </c>
      <c r="I639" s="15">
        <v>0</v>
      </c>
      <c r="J639" s="77"/>
      <c r="K639" s="92"/>
    </row>
    <row r="640" spans="1:11" ht="20" x14ac:dyDescent="0.25">
      <c r="A640" s="14" t="s">
        <v>2293</v>
      </c>
      <c r="B640" s="14" t="s">
        <v>3192</v>
      </c>
      <c r="C640" s="14" t="s">
        <v>3193</v>
      </c>
      <c r="D640" s="16" t="s">
        <v>2316</v>
      </c>
      <c r="E640" s="16"/>
      <c r="F640" s="14" t="s">
        <v>3195</v>
      </c>
      <c r="G640" s="14"/>
      <c r="H640" s="14" t="s">
        <v>2563</v>
      </c>
      <c r="I640" s="15">
        <v>23.9</v>
      </c>
      <c r="J640" s="77"/>
      <c r="K640" s="92"/>
    </row>
    <row r="641" spans="1:11" ht="30" x14ac:dyDescent="0.25">
      <c r="A641" s="14" t="s">
        <v>2293</v>
      </c>
      <c r="B641" s="14" t="s">
        <v>3196</v>
      </c>
      <c r="C641" s="14" t="s">
        <v>3197</v>
      </c>
      <c r="D641" s="16" t="s">
        <v>2418</v>
      </c>
      <c r="E641" s="16"/>
      <c r="F641" s="14" t="s">
        <v>3198</v>
      </c>
      <c r="G641" s="14"/>
      <c r="H641" s="14" t="s">
        <v>3199</v>
      </c>
      <c r="I641" s="15">
        <v>0</v>
      </c>
      <c r="J641" s="77"/>
      <c r="K641" s="92"/>
    </row>
    <row r="642" spans="1:11" ht="20" x14ac:dyDescent="0.25">
      <c r="A642" s="14" t="s">
        <v>2293</v>
      </c>
      <c r="B642" s="14" t="s">
        <v>3196</v>
      </c>
      <c r="C642" s="14" t="s">
        <v>3197</v>
      </c>
      <c r="D642" s="16" t="s">
        <v>2418</v>
      </c>
      <c r="E642" s="16"/>
      <c r="F642" s="14" t="s">
        <v>3200</v>
      </c>
      <c r="G642" s="14"/>
      <c r="H642" s="14" t="s">
        <v>3199</v>
      </c>
      <c r="I642" s="15">
        <v>653.55999999999995</v>
      </c>
      <c r="J642" s="77"/>
      <c r="K642" s="92"/>
    </row>
    <row r="643" spans="1:11" ht="20" x14ac:dyDescent="0.25">
      <c r="A643" s="14" t="s">
        <v>2293</v>
      </c>
      <c r="B643" s="14" t="s">
        <v>3196</v>
      </c>
      <c r="C643" s="14"/>
      <c r="D643" s="16" t="s">
        <v>2418</v>
      </c>
      <c r="E643" s="16"/>
      <c r="F643" s="14" t="s">
        <v>3201</v>
      </c>
      <c r="G643" s="14"/>
      <c r="H643" s="14" t="s">
        <v>3199</v>
      </c>
      <c r="I643" s="15">
        <v>6.68</v>
      </c>
      <c r="J643" s="77"/>
      <c r="K643" s="92"/>
    </row>
    <row r="644" spans="1:11" ht="20" x14ac:dyDescent="0.25">
      <c r="A644" s="14" t="s">
        <v>2293</v>
      </c>
      <c r="B644" s="14" t="s">
        <v>3202</v>
      </c>
      <c r="C644" s="14" t="s">
        <v>3203</v>
      </c>
      <c r="D644" s="16" t="s">
        <v>2471</v>
      </c>
      <c r="E644" s="16"/>
      <c r="F644" s="14" t="s">
        <v>3204</v>
      </c>
      <c r="G644" s="14"/>
      <c r="H644" s="14" t="s">
        <v>3205</v>
      </c>
      <c r="I644" s="15">
        <v>0</v>
      </c>
      <c r="J644" s="77"/>
      <c r="K644" s="92"/>
    </row>
    <row r="645" spans="1:11" ht="20" x14ac:dyDescent="0.25">
      <c r="A645" s="14" t="s">
        <v>2293</v>
      </c>
      <c r="B645" s="14" t="s">
        <v>3202</v>
      </c>
      <c r="C645" s="14" t="s">
        <v>3203</v>
      </c>
      <c r="D645" s="16" t="s">
        <v>2471</v>
      </c>
      <c r="E645" s="16"/>
      <c r="F645" s="14" t="s">
        <v>3204</v>
      </c>
      <c r="G645" s="14"/>
      <c r="H645" s="14" t="s">
        <v>3205</v>
      </c>
      <c r="I645" s="15">
        <v>226.1</v>
      </c>
      <c r="J645" s="77"/>
      <c r="K645" s="92"/>
    </row>
    <row r="646" spans="1:11" ht="20" x14ac:dyDescent="0.25">
      <c r="A646" s="14" t="s">
        <v>2293</v>
      </c>
      <c r="B646" s="14" t="s">
        <v>3206</v>
      </c>
      <c r="C646" s="14" t="s">
        <v>3207</v>
      </c>
      <c r="D646" s="16" t="s">
        <v>2581</v>
      </c>
      <c r="E646" s="16"/>
      <c r="F646" s="14" t="s">
        <v>3208</v>
      </c>
      <c r="G646" s="14"/>
      <c r="H646" s="14" t="s">
        <v>3209</v>
      </c>
      <c r="I646" s="15">
        <v>0</v>
      </c>
      <c r="J646" s="77"/>
      <c r="K646" s="92"/>
    </row>
    <row r="647" spans="1:11" ht="20" x14ac:dyDescent="0.25">
      <c r="A647" s="14" t="s">
        <v>2293</v>
      </c>
      <c r="B647" s="14" t="s">
        <v>3206</v>
      </c>
      <c r="C647" s="14" t="s">
        <v>3207</v>
      </c>
      <c r="D647" s="16" t="s">
        <v>2581</v>
      </c>
      <c r="E647" s="16"/>
      <c r="F647" s="14" t="s">
        <v>3208</v>
      </c>
      <c r="G647" s="14"/>
      <c r="H647" s="14" t="s">
        <v>3209</v>
      </c>
      <c r="I647" s="15">
        <v>11.84</v>
      </c>
      <c r="J647" s="77"/>
      <c r="K647" s="92"/>
    </row>
    <row r="648" spans="1:11" ht="20" x14ac:dyDescent="0.25">
      <c r="A648" s="14" t="s">
        <v>2293</v>
      </c>
      <c r="B648" s="14" t="s">
        <v>3206</v>
      </c>
      <c r="C648" s="14"/>
      <c r="D648" s="16" t="s">
        <v>2581</v>
      </c>
      <c r="E648" s="16"/>
      <c r="F648" s="14" t="s">
        <v>3201</v>
      </c>
      <c r="G648" s="14"/>
      <c r="H648" s="14" t="s">
        <v>3209</v>
      </c>
      <c r="I648" s="15">
        <v>0.06</v>
      </c>
      <c r="J648" s="77"/>
      <c r="K648" s="92"/>
    </row>
    <row r="649" spans="1:11" ht="40" x14ac:dyDescent="0.25">
      <c r="A649" s="14" t="s">
        <v>3761</v>
      </c>
      <c r="B649" s="14" t="s">
        <v>3210</v>
      </c>
      <c r="C649" s="14" t="s">
        <v>3211</v>
      </c>
      <c r="D649" s="16" t="s">
        <v>2773</v>
      </c>
      <c r="E649" s="16"/>
      <c r="F649" s="14" t="s">
        <v>3212</v>
      </c>
      <c r="G649" s="14"/>
      <c r="H649" s="14" t="s">
        <v>3199</v>
      </c>
      <c r="I649" s="15">
        <v>0</v>
      </c>
      <c r="J649" s="77"/>
      <c r="K649" s="92"/>
    </row>
    <row r="650" spans="1:11" ht="20" x14ac:dyDescent="0.25">
      <c r="A650" s="14" t="s">
        <v>3761</v>
      </c>
      <c r="B650" s="14" t="s">
        <v>3210</v>
      </c>
      <c r="C650" s="14" t="s">
        <v>3211</v>
      </c>
      <c r="D650" s="16" t="s">
        <v>2773</v>
      </c>
      <c r="E650" s="16"/>
      <c r="F650" s="14" t="s">
        <v>3213</v>
      </c>
      <c r="G650" s="14"/>
      <c r="H650" s="14" t="s">
        <v>3199</v>
      </c>
      <c r="I650" s="15">
        <v>1102.01</v>
      </c>
      <c r="J650" s="77"/>
      <c r="K650" s="92"/>
    </row>
    <row r="651" spans="1:11" ht="30" x14ac:dyDescent="0.25">
      <c r="A651" s="14" t="s">
        <v>3775</v>
      </c>
      <c r="B651" s="14" t="s">
        <v>3214</v>
      </c>
      <c r="C651" s="14" t="s">
        <v>3215</v>
      </c>
      <c r="D651" s="16" t="s">
        <v>2773</v>
      </c>
      <c r="E651" s="16"/>
      <c r="F651" s="14" t="s">
        <v>3216</v>
      </c>
      <c r="G651" s="14"/>
      <c r="H651" s="14" t="s">
        <v>2563</v>
      </c>
      <c r="I651" s="15">
        <v>0</v>
      </c>
      <c r="J651" s="77"/>
      <c r="K651" s="92"/>
    </row>
    <row r="652" spans="1:11" ht="20" x14ac:dyDescent="0.25">
      <c r="A652" s="14" t="s">
        <v>3775</v>
      </c>
      <c r="B652" s="14" t="s">
        <v>3214</v>
      </c>
      <c r="C652" s="14" t="s">
        <v>3215</v>
      </c>
      <c r="D652" s="16" t="s">
        <v>2773</v>
      </c>
      <c r="E652" s="16"/>
      <c r="F652" s="14" t="s">
        <v>3217</v>
      </c>
      <c r="G652" s="14"/>
      <c r="H652" s="14" t="s">
        <v>2563</v>
      </c>
      <c r="I652" s="15">
        <v>35.19</v>
      </c>
      <c r="J652" s="77"/>
      <c r="K652" s="92"/>
    </row>
    <row r="653" spans="1:11" ht="20" x14ac:dyDescent="0.25">
      <c r="A653" s="14" t="s">
        <v>2293</v>
      </c>
      <c r="B653" s="14" t="s">
        <v>3214</v>
      </c>
      <c r="C653" s="14" t="s">
        <v>3215</v>
      </c>
      <c r="D653" s="16" t="s">
        <v>2773</v>
      </c>
      <c r="E653" s="16"/>
      <c r="F653" s="14" t="s">
        <v>3217</v>
      </c>
      <c r="G653" s="14"/>
      <c r="H653" s="14" t="s">
        <v>2563</v>
      </c>
      <c r="I653" s="15">
        <v>211.14</v>
      </c>
      <c r="J653" s="77"/>
      <c r="K653" s="92"/>
    </row>
    <row r="654" spans="1:11" ht="20" x14ac:dyDescent="0.25">
      <c r="A654" s="14" t="s">
        <v>3775</v>
      </c>
      <c r="B654" s="14" t="s">
        <v>3214</v>
      </c>
      <c r="C654" s="14" t="s">
        <v>3215</v>
      </c>
      <c r="D654" s="16" t="s">
        <v>2773</v>
      </c>
      <c r="E654" s="16"/>
      <c r="F654" s="14" t="s">
        <v>3217</v>
      </c>
      <c r="G654" s="14"/>
      <c r="H654" s="14" t="s">
        <v>2563</v>
      </c>
      <c r="I654" s="15">
        <v>35.19</v>
      </c>
      <c r="J654" s="77"/>
      <c r="K654" s="92"/>
    </row>
    <row r="655" spans="1:11" ht="20" x14ac:dyDescent="0.25">
      <c r="A655" s="14" t="s">
        <v>2293</v>
      </c>
      <c r="B655" s="14" t="s">
        <v>3214</v>
      </c>
      <c r="C655" s="14"/>
      <c r="D655" s="16" t="s">
        <v>2773</v>
      </c>
      <c r="E655" s="16"/>
      <c r="F655" s="14" t="s">
        <v>3201</v>
      </c>
      <c r="G655" s="14"/>
      <c r="H655" s="14" t="s">
        <v>2563</v>
      </c>
      <c r="I655" s="15">
        <v>2.84</v>
      </c>
      <c r="J655" s="77"/>
      <c r="K655" s="92"/>
    </row>
    <row r="656" spans="1:11" ht="20" x14ac:dyDescent="0.25">
      <c r="A656" s="14" t="s">
        <v>2293</v>
      </c>
      <c r="B656" s="14" t="s">
        <v>3218</v>
      </c>
      <c r="C656" s="14" t="s">
        <v>3219</v>
      </c>
      <c r="D656" s="16" t="s">
        <v>2780</v>
      </c>
      <c r="E656" s="16"/>
      <c r="F656" s="14" t="s">
        <v>3220</v>
      </c>
      <c r="G656" s="14"/>
      <c r="H656" s="14" t="s">
        <v>2563</v>
      </c>
      <c r="I656" s="15">
        <v>0</v>
      </c>
      <c r="J656" s="77"/>
      <c r="K656" s="92"/>
    </row>
    <row r="657" spans="1:11" ht="20" x14ac:dyDescent="0.25">
      <c r="A657" s="14" t="s">
        <v>2293</v>
      </c>
      <c r="B657" s="14" t="s">
        <v>3218</v>
      </c>
      <c r="C657" s="14" t="s">
        <v>3219</v>
      </c>
      <c r="D657" s="16" t="s">
        <v>2780</v>
      </c>
      <c r="E657" s="16"/>
      <c r="F657" s="14" t="s">
        <v>3220</v>
      </c>
      <c r="G657" s="14"/>
      <c r="H657" s="14" t="s">
        <v>2563</v>
      </c>
      <c r="I657" s="15">
        <v>175.87</v>
      </c>
      <c r="J657" s="77"/>
      <c r="K657" s="92"/>
    </row>
    <row r="658" spans="1:11" ht="20" x14ac:dyDescent="0.25">
      <c r="A658" s="14" t="s">
        <v>2293</v>
      </c>
      <c r="B658" s="14" t="s">
        <v>3218</v>
      </c>
      <c r="C658" s="14"/>
      <c r="D658" s="16" t="s">
        <v>2780</v>
      </c>
      <c r="E658" s="16"/>
      <c r="F658" s="14" t="s">
        <v>3201</v>
      </c>
      <c r="G658" s="14"/>
      <c r="H658" s="14" t="s">
        <v>2563</v>
      </c>
      <c r="I658" s="15">
        <v>1.02</v>
      </c>
      <c r="J658" s="77"/>
      <c r="K658" s="92"/>
    </row>
    <row r="659" spans="1:11" ht="20" x14ac:dyDescent="0.25">
      <c r="A659" s="14" t="s">
        <v>3757</v>
      </c>
      <c r="B659" s="14" t="s">
        <v>3221</v>
      </c>
      <c r="C659" s="14" t="s">
        <v>3222</v>
      </c>
      <c r="D659" s="16" t="s">
        <v>2895</v>
      </c>
      <c r="E659" s="16"/>
      <c r="F659" s="14" t="s">
        <v>3223</v>
      </c>
      <c r="G659" s="14"/>
      <c r="H659" s="14" t="s">
        <v>3224</v>
      </c>
      <c r="I659" s="15">
        <v>0</v>
      </c>
      <c r="J659" s="77"/>
      <c r="K659" s="92"/>
    </row>
    <row r="660" spans="1:11" ht="20" x14ac:dyDescent="0.25">
      <c r="A660" s="14" t="s">
        <v>3755</v>
      </c>
      <c r="B660" s="14" t="s">
        <v>3221</v>
      </c>
      <c r="C660" s="14" t="s">
        <v>3222</v>
      </c>
      <c r="D660" s="16" t="s">
        <v>2895</v>
      </c>
      <c r="E660" s="16"/>
      <c r="F660" s="14" t="s">
        <v>3225</v>
      </c>
      <c r="G660" s="14"/>
      <c r="H660" s="14" t="s">
        <v>3224</v>
      </c>
      <c r="I660" s="15">
        <v>3373.34</v>
      </c>
      <c r="J660" s="77"/>
      <c r="K660" s="92"/>
    </row>
    <row r="661" spans="1:11" ht="20" x14ac:dyDescent="0.25">
      <c r="A661" s="14" t="s">
        <v>3757</v>
      </c>
      <c r="B661" s="14" t="s">
        <v>3221</v>
      </c>
      <c r="C661" s="14" t="s">
        <v>3222</v>
      </c>
      <c r="D661" s="16" t="s">
        <v>2895</v>
      </c>
      <c r="E661" s="16"/>
      <c r="F661" s="14" t="s">
        <v>3225</v>
      </c>
      <c r="G661" s="14"/>
      <c r="H661" s="14" t="s">
        <v>3224</v>
      </c>
      <c r="I661" s="15">
        <v>2687.53</v>
      </c>
      <c r="J661" s="77"/>
      <c r="K661" s="92"/>
    </row>
    <row r="662" spans="1:11" ht="20" x14ac:dyDescent="0.25">
      <c r="A662" s="14" t="s">
        <v>2293</v>
      </c>
      <c r="B662" s="14" t="s">
        <v>3221</v>
      </c>
      <c r="C662" s="14"/>
      <c r="D662" s="16" t="s">
        <v>2895</v>
      </c>
      <c r="E662" s="16"/>
      <c r="F662" s="14" t="s">
        <v>3201</v>
      </c>
      <c r="G662" s="14"/>
      <c r="H662" s="14" t="s">
        <v>3224</v>
      </c>
      <c r="I662" s="15">
        <v>70.099999999999994</v>
      </c>
      <c r="J662" s="77"/>
      <c r="K662" s="92"/>
    </row>
    <row r="663" spans="1:11" ht="20" x14ac:dyDescent="0.25">
      <c r="A663" s="14" t="s">
        <v>3763</v>
      </c>
      <c r="B663" s="14" t="s">
        <v>3226</v>
      </c>
      <c r="C663" s="14" t="s">
        <v>3227</v>
      </c>
      <c r="D663" s="16" t="s">
        <v>2895</v>
      </c>
      <c r="E663" s="16"/>
      <c r="F663" s="14" t="s">
        <v>3228</v>
      </c>
      <c r="G663" s="14"/>
      <c r="H663" s="14" t="s">
        <v>3209</v>
      </c>
      <c r="I663" s="15">
        <v>0</v>
      </c>
      <c r="J663" s="77"/>
      <c r="K663" s="92"/>
    </row>
    <row r="664" spans="1:11" ht="20" x14ac:dyDescent="0.25">
      <c r="A664" s="14" t="s">
        <v>2293</v>
      </c>
      <c r="B664" s="14" t="s">
        <v>3226</v>
      </c>
      <c r="C664" s="14" t="s">
        <v>3227</v>
      </c>
      <c r="D664" s="16" t="s">
        <v>2895</v>
      </c>
      <c r="E664" s="16"/>
      <c r="F664" s="14" t="s">
        <v>3229</v>
      </c>
      <c r="G664" s="14"/>
      <c r="H664" s="14" t="s">
        <v>3209</v>
      </c>
      <c r="I664" s="15">
        <v>1532.92</v>
      </c>
      <c r="J664" s="77"/>
      <c r="K664" s="92"/>
    </row>
    <row r="665" spans="1:11" ht="20" x14ac:dyDescent="0.25">
      <c r="A665" s="14" t="s">
        <v>3761</v>
      </c>
      <c r="B665" s="14" t="s">
        <v>3226</v>
      </c>
      <c r="C665" s="14" t="s">
        <v>3227</v>
      </c>
      <c r="D665" s="16" t="s">
        <v>2895</v>
      </c>
      <c r="E665" s="16"/>
      <c r="F665" s="14" t="s">
        <v>3229</v>
      </c>
      <c r="G665" s="14"/>
      <c r="H665" s="14" t="s">
        <v>3209</v>
      </c>
      <c r="I665" s="15">
        <v>1532.92</v>
      </c>
      <c r="J665" s="77"/>
      <c r="K665" s="92"/>
    </row>
    <row r="666" spans="1:11" ht="20" x14ac:dyDescent="0.25">
      <c r="A666" s="14" t="s">
        <v>3770</v>
      </c>
      <c r="B666" s="14" t="s">
        <v>3226</v>
      </c>
      <c r="C666" s="14" t="s">
        <v>3227</v>
      </c>
      <c r="D666" s="16" t="s">
        <v>2895</v>
      </c>
      <c r="E666" s="16"/>
      <c r="F666" s="14" t="s">
        <v>3229</v>
      </c>
      <c r="G666" s="14"/>
      <c r="H666" s="14" t="s">
        <v>3209</v>
      </c>
      <c r="I666" s="15">
        <v>766.46</v>
      </c>
      <c r="J666" s="77"/>
      <c r="K666" s="92"/>
    </row>
    <row r="667" spans="1:11" ht="20" x14ac:dyDescent="0.25">
      <c r="A667" s="14" t="s">
        <v>3763</v>
      </c>
      <c r="B667" s="14" t="s">
        <v>3226</v>
      </c>
      <c r="C667" s="14" t="s">
        <v>3227</v>
      </c>
      <c r="D667" s="16" t="s">
        <v>2895</v>
      </c>
      <c r="E667" s="16"/>
      <c r="F667" s="14" t="s">
        <v>3229</v>
      </c>
      <c r="G667" s="14"/>
      <c r="H667" s="14" t="s">
        <v>3209</v>
      </c>
      <c r="I667" s="15">
        <v>2299.38</v>
      </c>
      <c r="J667" s="77"/>
      <c r="K667" s="92"/>
    </row>
    <row r="668" spans="1:11" ht="20" x14ac:dyDescent="0.25">
      <c r="A668" s="14" t="s">
        <v>2293</v>
      </c>
      <c r="B668" s="14" t="s">
        <v>3226</v>
      </c>
      <c r="C668" s="14"/>
      <c r="D668" s="16" t="s">
        <v>2895</v>
      </c>
      <c r="E668" s="16"/>
      <c r="F668" s="14" t="s">
        <v>3201</v>
      </c>
      <c r="G668" s="14"/>
      <c r="H668" s="14" t="s">
        <v>3209</v>
      </c>
      <c r="I668" s="15">
        <v>43.76</v>
      </c>
      <c r="J668" s="77"/>
      <c r="K668" s="92"/>
    </row>
    <row r="669" spans="1:11" ht="20" x14ac:dyDescent="0.25">
      <c r="A669" s="14" t="s">
        <v>3763</v>
      </c>
      <c r="B669" s="14" t="s">
        <v>3230</v>
      </c>
      <c r="C669" s="14" t="s">
        <v>3231</v>
      </c>
      <c r="D669" s="16" t="s">
        <v>2890</v>
      </c>
      <c r="E669" s="16"/>
      <c r="F669" s="14" t="s">
        <v>3228</v>
      </c>
      <c r="G669" s="14"/>
      <c r="H669" s="14" t="s">
        <v>3232</v>
      </c>
      <c r="I669" s="15">
        <v>0</v>
      </c>
      <c r="J669" s="77"/>
      <c r="K669" s="92"/>
    </row>
    <row r="670" spans="1:11" ht="20" x14ac:dyDescent="0.25">
      <c r="A670" s="14" t="s">
        <v>2293</v>
      </c>
      <c r="B670" s="14" t="s">
        <v>3230</v>
      </c>
      <c r="C670" s="14" t="s">
        <v>3231</v>
      </c>
      <c r="D670" s="16" t="s">
        <v>2890</v>
      </c>
      <c r="E670" s="16"/>
      <c r="F670" s="14" t="s">
        <v>3229</v>
      </c>
      <c r="G670" s="14"/>
      <c r="H670" s="14" t="s">
        <v>3232</v>
      </c>
      <c r="I670" s="15">
        <v>1520.91</v>
      </c>
      <c r="J670" s="77"/>
      <c r="K670" s="92"/>
    </row>
    <row r="671" spans="1:11" ht="20" x14ac:dyDescent="0.25">
      <c r="A671" s="14" t="s">
        <v>3770</v>
      </c>
      <c r="B671" s="14" t="s">
        <v>3230</v>
      </c>
      <c r="C671" s="14" t="s">
        <v>3231</v>
      </c>
      <c r="D671" s="16" t="s">
        <v>2890</v>
      </c>
      <c r="E671" s="16"/>
      <c r="F671" s="14" t="s">
        <v>3229</v>
      </c>
      <c r="G671" s="14"/>
      <c r="H671" s="14" t="s">
        <v>3232</v>
      </c>
      <c r="I671" s="15">
        <v>760.46</v>
      </c>
      <c r="J671" s="77"/>
      <c r="K671" s="92"/>
    </row>
    <row r="672" spans="1:11" ht="20" x14ac:dyDescent="0.25">
      <c r="A672" s="14" t="s">
        <v>3763</v>
      </c>
      <c r="B672" s="14" t="s">
        <v>3230</v>
      </c>
      <c r="C672" s="14" t="s">
        <v>3231</v>
      </c>
      <c r="D672" s="16" t="s">
        <v>2890</v>
      </c>
      <c r="E672" s="16"/>
      <c r="F672" s="14" t="s">
        <v>3229</v>
      </c>
      <c r="G672" s="14"/>
      <c r="H672" s="14" t="s">
        <v>3232</v>
      </c>
      <c r="I672" s="15">
        <v>2281.37</v>
      </c>
      <c r="J672" s="77"/>
      <c r="K672" s="92"/>
    </row>
    <row r="673" spans="1:11" ht="20" x14ac:dyDescent="0.25">
      <c r="A673" s="14" t="s">
        <v>3761</v>
      </c>
      <c r="B673" s="14" t="s">
        <v>3230</v>
      </c>
      <c r="C673" s="14" t="s">
        <v>3231</v>
      </c>
      <c r="D673" s="16" t="s">
        <v>2890</v>
      </c>
      <c r="E673" s="16"/>
      <c r="F673" s="14" t="s">
        <v>3229</v>
      </c>
      <c r="G673" s="14"/>
      <c r="H673" s="14" t="s">
        <v>3232</v>
      </c>
      <c r="I673" s="15">
        <v>1520.91</v>
      </c>
      <c r="J673" s="77"/>
      <c r="K673" s="92"/>
    </row>
    <row r="674" spans="1:11" ht="20" x14ac:dyDescent="0.25">
      <c r="A674" s="14" t="s">
        <v>2293</v>
      </c>
      <c r="B674" s="14" t="s">
        <v>3230</v>
      </c>
      <c r="C674" s="14" t="s">
        <v>3231</v>
      </c>
      <c r="D674" s="16" t="s">
        <v>2890</v>
      </c>
      <c r="E674" s="16"/>
      <c r="F674" s="14" t="s">
        <v>3201</v>
      </c>
      <c r="G674" s="14"/>
      <c r="H674" s="14" t="s">
        <v>3232</v>
      </c>
      <c r="I674" s="15">
        <v>106.27</v>
      </c>
      <c r="J674" s="77"/>
      <c r="K674" s="92"/>
    </row>
    <row r="675" spans="1:11" ht="20" x14ac:dyDescent="0.25">
      <c r="A675" s="14" t="s">
        <v>2293</v>
      </c>
      <c r="B675" s="14" t="s">
        <v>3233</v>
      </c>
      <c r="C675" s="14" t="s">
        <v>3234</v>
      </c>
      <c r="D675" s="16" t="s">
        <v>3034</v>
      </c>
      <c r="E675" s="16"/>
      <c r="F675" s="14" t="s">
        <v>3235</v>
      </c>
      <c r="G675" s="14"/>
      <c r="H675" s="14" t="s">
        <v>2563</v>
      </c>
      <c r="I675" s="15">
        <v>0</v>
      </c>
      <c r="J675" s="77"/>
      <c r="K675" s="92"/>
    </row>
    <row r="676" spans="1:11" ht="20" x14ac:dyDescent="0.25">
      <c r="A676" s="14" t="s">
        <v>2293</v>
      </c>
      <c r="B676" s="14" t="s">
        <v>3233</v>
      </c>
      <c r="C676" s="14" t="s">
        <v>3234</v>
      </c>
      <c r="D676" s="16" t="s">
        <v>3034</v>
      </c>
      <c r="E676" s="16"/>
      <c r="F676" s="14" t="s">
        <v>3236</v>
      </c>
      <c r="G676" s="14"/>
      <c r="H676" s="14" t="s">
        <v>2563</v>
      </c>
      <c r="I676" s="15">
        <v>574.58000000000004</v>
      </c>
      <c r="J676" s="77"/>
      <c r="K676" s="92"/>
    </row>
    <row r="677" spans="1:11" ht="20" x14ac:dyDescent="0.25">
      <c r="A677" s="14" t="s">
        <v>2293</v>
      </c>
      <c r="B677" s="14" t="s">
        <v>3233</v>
      </c>
      <c r="C677" s="14" t="s">
        <v>3234</v>
      </c>
      <c r="D677" s="16" t="s">
        <v>3034</v>
      </c>
      <c r="E677" s="16"/>
      <c r="F677" s="14" t="s">
        <v>3201</v>
      </c>
      <c r="G677" s="14"/>
      <c r="H677" s="14" t="s">
        <v>2563</v>
      </c>
      <c r="I677" s="15">
        <v>10.220000000000001</v>
      </c>
      <c r="J677" s="77"/>
      <c r="K677" s="92"/>
    </row>
    <row r="678" spans="1:11" ht="40" x14ac:dyDescent="0.25">
      <c r="A678" s="14" t="s">
        <v>2293</v>
      </c>
      <c r="B678" s="14" t="s">
        <v>3237</v>
      </c>
      <c r="C678" s="14" t="s">
        <v>3238</v>
      </c>
      <c r="D678" s="16" t="s">
        <v>3114</v>
      </c>
      <c r="E678" s="16"/>
      <c r="F678" s="14" t="s">
        <v>3239</v>
      </c>
      <c r="G678" s="14"/>
      <c r="H678" s="14" t="s">
        <v>3240</v>
      </c>
      <c r="I678" s="15">
        <v>0</v>
      </c>
      <c r="J678" s="77"/>
      <c r="K678" s="92"/>
    </row>
    <row r="679" spans="1:11" ht="20" x14ac:dyDescent="0.25">
      <c r="A679" s="14" t="s">
        <v>2293</v>
      </c>
      <c r="B679" s="14" t="s">
        <v>3237</v>
      </c>
      <c r="C679" s="14" t="s">
        <v>3238</v>
      </c>
      <c r="D679" s="16" t="s">
        <v>3114</v>
      </c>
      <c r="E679" s="16"/>
      <c r="F679" s="14" t="s">
        <v>3241</v>
      </c>
      <c r="G679" s="14"/>
      <c r="H679" s="14" t="s">
        <v>3240</v>
      </c>
      <c r="I679" s="15">
        <v>5688.76</v>
      </c>
      <c r="J679" s="77"/>
      <c r="K679" s="92"/>
    </row>
    <row r="680" spans="1:11" ht="20" x14ac:dyDescent="0.25">
      <c r="A680" s="14" t="s">
        <v>2293</v>
      </c>
      <c r="B680" s="14" t="s">
        <v>3237</v>
      </c>
      <c r="C680" s="14" t="s">
        <v>3238</v>
      </c>
      <c r="D680" s="16" t="s">
        <v>3114</v>
      </c>
      <c r="E680" s="16"/>
      <c r="F680" s="14" t="s">
        <v>3201</v>
      </c>
      <c r="G680" s="14"/>
      <c r="H680" s="14" t="s">
        <v>3240</v>
      </c>
      <c r="I680" s="15">
        <v>42.95</v>
      </c>
      <c r="J680" s="77"/>
      <c r="K680" s="92"/>
    </row>
    <row r="681" spans="1:11" ht="20" x14ac:dyDescent="0.25">
      <c r="A681" s="14" t="s">
        <v>2293</v>
      </c>
      <c r="B681" s="14" t="s">
        <v>3242</v>
      </c>
      <c r="C681" s="14" t="s">
        <v>3243</v>
      </c>
      <c r="D681" s="16" t="s">
        <v>3244</v>
      </c>
      <c r="E681" s="16"/>
      <c r="F681" s="14" t="s">
        <v>3245</v>
      </c>
      <c r="G681" s="14"/>
      <c r="H681" s="14" t="s">
        <v>2563</v>
      </c>
      <c r="I681" s="15">
        <v>0</v>
      </c>
      <c r="J681" s="77"/>
      <c r="K681" s="92"/>
    </row>
    <row r="682" spans="1:11" ht="20" x14ac:dyDescent="0.25">
      <c r="A682" s="14" t="s">
        <v>2293</v>
      </c>
      <c r="B682" s="14" t="s">
        <v>3242</v>
      </c>
      <c r="C682" s="14" t="s">
        <v>3243</v>
      </c>
      <c r="D682" s="16" t="s">
        <v>3244</v>
      </c>
      <c r="E682" s="16"/>
      <c r="F682" s="14" t="s">
        <v>3245</v>
      </c>
      <c r="G682" s="14"/>
      <c r="H682" s="14" t="s">
        <v>2563</v>
      </c>
      <c r="I682" s="15">
        <v>17.29</v>
      </c>
      <c r="J682" s="77"/>
      <c r="K682" s="92"/>
    </row>
    <row r="683" spans="1:11" ht="20" x14ac:dyDescent="0.25">
      <c r="A683" s="14" t="s">
        <v>2293</v>
      </c>
      <c r="B683" s="14" t="s">
        <v>3242</v>
      </c>
      <c r="C683" s="14">
        <v>250002001</v>
      </c>
      <c r="D683" s="16" t="s">
        <v>3244</v>
      </c>
      <c r="E683" s="16"/>
      <c r="F683" s="14" t="s">
        <v>3201</v>
      </c>
      <c r="G683" s="14"/>
      <c r="H683" s="14" t="s">
        <v>2563</v>
      </c>
      <c r="I683" s="15">
        <v>0.15</v>
      </c>
      <c r="J683" s="77"/>
      <c r="K683" s="92"/>
    </row>
    <row r="684" spans="1:11" ht="20" x14ac:dyDescent="0.25">
      <c r="A684" s="14" t="s">
        <v>3775</v>
      </c>
      <c r="B684" s="14" t="s">
        <v>3246</v>
      </c>
      <c r="C684" s="14" t="s">
        <v>3247</v>
      </c>
      <c r="D684" s="16" t="s">
        <v>3114</v>
      </c>
      <c r="E684" s="16"/>
      <c r="F684" s="14" t="s">
        <v>3248</v>
      </c>
      <c r="G684" s="14"/>
      <c r="H684" s="14" t="s">
        <v>2563</v>
      </c>
      <c r="I684" s="15">
        <v>0</v>
      </c>
      <c r="J684" s="77"/>
      <c r="K684" s="92"/>
    </row>
    <row r="685" spans="1:11" ht="20" x14ac:dyDescent="0.25">
      <c r="A685" s="14" t="s">
        <v>3775</v>
      </c>
      <c r="B685" s="14" t="s">
        <v>3246</v>
      </c>
      <c r="C685" s="14" t="s">
        <v>3247</v>
      </c>
      <c r="D685" s="16" t="s">
        <v>3114</v>
      </c>
      <c r="E685" s="16"/>
      <c r="F685" s="14" t="s">
        <v>3249</v>
      </c>
      <c r="G685" s="14"/>
      <c r="H685" s="14" t="s">
        <v>2563</v>
      </c>
      <c r="I685" s="15">
        <v>46.11</v>
      </c>
      <c r="J685" s="77"/>
      <c r="K685" s="92"/>
    </row>
    <row r="686" spans="1:11" ht="20" x14ac:dyDescent="0.25">
      <c r="A686" s="14" t="s">
        <v>2293</v>
      </c>
      <c r="B686" s="14" t="s">
        <v>3246</v>
      </c>
      <c r="C686" s="14" t="s">
        <v>3247</v>
      </c>
      <c r="D686" s="16" t="s">
        <v>3114</v>
      </c>
      <c r="E686" s="16"/>
      <c r="F686" s="14" t="s">
        <v>3249</v>
      </c>
      <c r="G686" s="14"/>
      <c r="H686" s="14" t="s">
        <v>2563</v>
      </c>
      <c r="I686" s="15">
        <v>46.11</v>
      </c>
      <c r="J686" s="77"/>
      <c r="K686" s="92"/>
    </row>
    <row r="687" spans="1:11" ht="20" x14ac:dyDescent="0.25">
      <c r="A687" s="14" t="s">
        <v>2293</v>
      </c>
      <c r="B687" s="14" t="s">
        <v>3246</v>
      </c>
      <c r="C687" s="14">
        <v>12501</v>
      </c>
      <c r="D687" s="16" t="s">
        <v>3114</v>
      </c>
      <c r="E687" s="16"/>
      <c r="F687" s="14" t="s">
        <v>3250</v>
      </c>
      <c r="G687" s="14"/>
      <c r="H687" s="14" t="s">
        <v>2563</v>
      </c>
      <c r="I687" s="15">
        <v>0.7</v>
      </c>
      <c r="J687" s="77"/>
      <c r="K687" s="92"/>
    </row>
    <row r="688" spans="1:11" ht="20" x14ac:dyDescent="0.25">
      <c r="A688" s="14" t="s">
        <v>2293</v>
      </c>
      <c r="B688" s="14" t="s">
        <v>2799</v>
      </c>
      <c r="C688" s="14" t="s">
        <v>2799</v>
      </c>
      <c r="D688" s="16" t="s">
        <v>2316</v>
      </c>
      <c r="E688" s="16"/>
      <c r="F688" s="14" t="s">
        <v>3251</v>
      </c>
      <c r="G688" s="14"/>
      <c r="H688" s="14" t="s">
        <v>3252</v>
      </c>
      <c r="I688" s="15">
        <v>0</v>
      </c>
      <c r="J688" s="77"/>
      <c r="K688" s="92"/>
    </row>
    <row r="689" spans="1:11" ht="20" x14ac:dyDescent="0.25">
      <c r="A689" s="14" t="s">
        <v>2293</v>
      </c>
      <c r="B689" s="14" t="s">
        <v>2799</v>
      </c>
      <c r="C689" s="14" t="s">
        <v>2799</v>
      </c>
      <c r="D689" s="16" t="s">
        <v>2316</v>
      </c>
      <c r="E689" s="16"/>
      <c r="F689" s="14" t="s">
        <v>3253</v>
      </c>
      <c r="G689" s="14"/>
      <c r="H689" s="14" t="s">
        <v>3252</v>
      </c>
      <c r="I689" s="15">
        <v>5.49</v>
      </c>
      <c r="J689" s="77"/>
      <c r="K689" s="92"/>
    </row>
    <row r="690" spans="1:11" ht="20" x14ac:dyDescent="0.25">
      <c r="A690" s="14" t="s">
        <v>2293</v>
      </c>
      <c r="B690" s="14" t="s">
        <v>2799</v>
      </c>
      <c r="C690" s="14" t="s">
        <v>2799</v>
      </c>
      <c r="D690" s="16" t="s">
        <v>2316</v>
      </c>
      <c r="E690" s="16"/>
      <c r="F690" s="14" t="s">
        <v>3254</v>
      </c>
      <c r="G690" s="14"/>
      <c r="H690" s="14" t="s">
        <v>3252</v>
      </c>
      <c r="I690" s="15">
        <v>172.85</v>
      </c>
      <c r="J690" s="77"/>
      <c r="K690" s="92"/>
    </row>
    <row r="691" spans="1:11" ht="30" x14ac:dyDescent="0.25">
      <c r="A691" s="14" t="s">
        <v>3759</v>
      </c>
      <c r="B691" s="14" t="s">
        <v>3255</v>
      </c>
      <c r="C691" s="14" t="s">
        <v>3255</v>
      </c>
      <c r="D691" s="16" t="s">
        <v>2316</v>
      </c>
      <c r="E691" s="16"/>
      <c r="F691" s="14" t="s">
        <v>3256</v>
      </c>
      <c r="G691" s="14"/>
      <c r="H691" s="14" t="s">
        <v>3257</v>
      </c>
      <c r="I691" s="15">
        <v>0</v>
      </c>
      <c r="J691" s="77"/>
      <c r="K691" s="92"/>
    </row>
    <row r="692" spans="1:11" ht="12.5" x14ac:dyDescent="0.25">
      <c r="A692" s="14" t="s">
        <v>3759</v>
      </c>
      <c r="B692" s="14" t="s">
        <v>3255</v>
      </c>
      <c r="C692" s="14" t="s">
        <v>3255</v>
      </c>
      <c r="D692" s="16" t="s">
        <v>2316</v>
      </c>
      <c r="E692" s="16"/>
      <c r="F692" s="14" t="s">
        <v>3258</v>
      </c>
      <c r="G692" s="14"/>
      <c r="H692" s="14" t="s">
        <v>3257</v>
      </c>
      <c r="I692" s="15">
        <v>3630</v>
      </c>
      <c r="J692" s="77"/>
      <c r="K692" s="92"/>
    </row>
    <row r="693" spans="1:11" ht="12.5" x14ac:dyDescent="0.25">
      <c r="A693" s="14" t="s">
        <v>3758</v>
      </c>
      <c r="B693" s="14" t="s">
        <v>3255</v>
      </c>
      <c r="C693" s="14" t="s">
        <v>3255</v>
      </c>
      <c r="D693" s="16" t="s">
        <v>2316</v>
      </c>
      <c r="E693" s="16"/>
      <c r="F693" s="14" t="s">
        <v>3258</v>
      </c>
      <c r="G693" s="14"/>
      <c r="H693" s="14" t="s">
        <v>3257</v>
      </c>
      <c r="I693" s="15">
        <v>3990</v>
      </c>
      <c r="J693" s="77"/>
      <c r="K693" s="92"/>
    </row>
    <row r="694" spans="1:11" ht="20" x14ac:dyDescent="0.25">
      <c r="A694" s="14" t="s">
        <v>2293</v>
      </c>
      <c r="B694" s="14" t="s">
        <v>3259</v>
      </c>
      <c r="C694" s="14" t="s">
        <v>3259</v>
      </c>
      <c r="D694" s="16" t="s">
        <v>2316</v>
      </c>
      <c r="E694" s="16"/>
      <c r="F694" s="14" t="s">
        <v>3260</v>
      </c>
      <c r="G694" s="14"/>
      <c r="H694" s="14" t="s">
        <v>3261</v>
      </c>
      <c r="I694" s="15">
        <v>0</v>
      </c>
      <c r="J694" s="77"/>
      <c r="K694" s="92"/>
    </row>
    <row r="695" spans="1:11" ht="20" x14ac:dyDescent="0.25">
      <c r="A695" s="14" t="s">
        <v>2293</v>
      </c>
      <c r="B695" s="14" t="s">
        <v>3259</v>
      </c>
      <c r="C695" s="14" t="s">
        <v>3259</v>
      </c>
      <c r="D695" s="16" t="s">
        <v>2316</v>
      </c>
      <c r="E695" s="16"/>
      <c r="F695" s="14" t="s">
        <v>3262</v>
      </c>
      <c r="G695" s="14"/>
      <c r="H695" s="14" t="s">
        <v>3261</v>
      </c>
      <c r="I695" s="15">
        <v>450</v>
      </c>
      <c r="J695" s="77"/>
      <c r="K695" s="92"/>
    </row>
    <row r="696" spans="1:11" ht="20" x14ac:dyDescent="0.25">
      <c r="A696" s="14" t="s">
        <v>2293</v>
      </c>
      <c r="B696" s="14" t="s">
        <v>3263</v>
      </c>
      <c r="C696" s="14" t="s">
        <v>3263</v>
      </c>
      <c r="D696" s="16" t="s">
        <v>2316</v>
      </c>
      <c r="E696" s="16"/>
      <c r="F696" s="14" t="s">
        <v>3264</v>
      </c>
      <c r="G696" s="14"/>
      <c r="H696" s="14" t="s">
        <v>3265</v>
      </c>
      <c r="I696" s="15">
        <v>0</v>
      </c>
      <c r="J696" s="77"/>
      <c r="K696" s="92"/>
    </row>
    <row r="697" spans="1:11" ht="20" x14ac:dyDescent="0.25">
      <c r="A697" s="14" t="s">
        <v>2293</v>
      </c>
      <c r="B697" s="14" t="s">
        <v>3263</v>
      </c>
      <c r="C697" s="14" t="s">
        <v>3263</v>
      </c>
      <c r="D697" s="16" t="s">
        <v>2316</v>
      </c>
      <c r="E697" s="16"/>
      <c r="F697" s="14" t="s">
        <v>151</v>
      </c>
      <c r="G697" s="14"/>
      <c r="H697" s="14" t="s">
        <v>3265</v>
      </c>
      <c r="I697" s="15">
        <v>15.4</v>
      </c>
      <c r="J697" s="77"/>
      <c r="K697" s="92"/>
    </row>
    <row r="698" spans="1:11" ht="20" x14ac:dyDescent="0.25">
      <c r="A698" s="14" t="s">
        <v>2293</v>
      </c>
      <c r="B698" s="14" t="s">
        <v>3266</v>
      </c>
      <c r="C698" s="14" t="s">
        <v>3266</v>
      </c>
      <c r="D698" s="16" t="s">
        <v>2316</v>
      </c>
      <c r="E698" s="16"/>
      <c r="F698" s="14" t="s">
        <v>3264</v>
      </c>
      <c r="G698" s="14"/>
      <c r="H698" s="14" t="s">
        <v>3267</v>
      </c>
      <c r="I698" s="15">
        <v>0</v>
      </c>
      <c r="J698" s="77"/>
      <c r="K698" s="92"/>
    </row>
    <row r="699" spans="1:11" ht="20" x14ac:dyDescent="0.25">
      <c r="A699" s="14" t="s">
        <v>2293</v>
      </c>
      <c r="B699" s="14" t="s">
        <v>3266</v>
      </c>
      <c r="C699" s="14" t="s">
        <v>3266</v>
      </c>
      <c r="D699" s="16" t="s">
        <v>2316</v>
      </c>
      <c r="E699" s="16"/>
      <c r="F699" s="14" t="s">
        <v>3268</v>
      </c>
      <c r="G699" s="14"/>
      <c r="H699" s="14" t="s">
        <v>3267</v>
      </c>
      <c r="I699" s="15">
        <v>132.30000000000001</v>
      </c>
      <c r="J699" s="77"/>
      <c r="K699" s="92"/>
    </row>
    <row r="700" spans="1:11" ht="20" x14ac:dyDescent="0.25">
      <c r="A700" s="14" t="s">
        <v>2293</v>
      </c>
      <c r="B700" s="14" t="s">
        <v>3269</v>
      </c>
      <c r="C700" s="14" t="s">
        <v>3269</v>
      </c>
      <c r="D700" s="16" t="s">
        <v>2418</v>
      </c>
      <c r="E700" s="16"/>
      <c r="F700" s="14" t="s">
        <v>3270</v>
      </c>
      <c r="G700" s="14"/>
      <c r="H700" s="14" t="s">
        <v>3252</v>
      </c>
      <c r="I700" s="15">
        <v>0</v>
      </c>
      <c r="J700" s="77"/>
      <c r="K700" s="92"/>
    </row>
    <row r="701" spans="1:11" ht="20" x14ac:dyDescent="0.25">
      <c r="A701" s="14" t="s">
        <v>2293</v>
      </c>
      <c r="B701" s="14" t="s">
        <v>3269</v>
      </c>
      <c r="C701" s="14" t="s">
        <v>3269</v>
      </c>
      <c r="D701" s="16" t="s">
        <v>2418</v>
      </c>
      <c r="E701" s="16"/>
      <c r="F701" s="14" t="s">
        <v>3254</v>
      </c>
      <c r="G701" s="14"/>
      <c r="H701" s="14" t="s">
        <v>3252</v>
      </c>
      <c r="I701" s="15">
        <v>38</v>
      </c>
      <c r="J701" s="77"/>
      <c r="K701" s="92"/>
    </row>
    <row r="702" spans="1:11" ht="20" x14ac:dyDescent="0.25">
      <c r="A702" s="14" t="s">
        <v>2293</v>
      </c>
      <c r="B702" s="14" t="s">
        <v>3269</v>
      </c>
      <c r="C702" s="14" t="s">
        <v>3269</v>
      </c>
      <c r="D702" s="16" t="s">
        <v>2418</v>
      </c>
      <c r="E702" s="16"/>
      <c r="F702" s="14" t="s">
        <v>3271</v>
      </c>
      <c r="G702" s="14"/>
      <c r="H702" s="14" t="s">
        <v>3252</v>
      </c>
      <c r="I702" s="15">
        <v>8.59</v>
      </c>
      <c r="J702" s="77"/>
      <c r="K702" s="92"/>
    </row>
    <row r="703" spans="1:11" ht="20" x14ac:dyDescent="0.25">
      <c r="A703" s="14" t="s">
        <v>2293</v>
      </c>
      <c r="B703" s="14" t="s">
        <v>3272</v>
      </c>
      <c r="C703" s="14" t="s">
        <v>3272</v>
      </c>
      <c r="D703" s="16" t="s">
        <v>2418</v>
      </c>
      <c r="E703" s="16"/>
      <c r="F703" s="14" t="s">
        <v>3273</v>
      </c>
      <c r="G703" s="14"/>
      <c r="H703" s="14" t="s">
        <v>3252</v>
      </c>
      <c r="I703" s="15">
        <v>0</v>
      </c>
      <c r="J703" s="77"/>
      <c r="K703" s="92"/>
    </row>
    <row r="704" spans="1:11" ht="20" x14ac:dyDescent="0.25">
      <c r="A704" s="14" t="s">
        <v>2293</v>
      </c>
      <c r="B704" s="14" t="s">
        <v>3272</v>
      </c>
      <c r="C704" s="14" t="s">
        <v>3272</v>
      </c>
      <c r="D704" s="16" t="s">
        <v>2418</v>
      </c>
      <c r="E704" s="16"/>
      <c r="F704" s="14" t="s">
        <v>3254</v>
      </c>
      <c r="G704" s="14"/>
      <c r="H704" s="14" t="s">
        <v>3252</v>
      </c>
      <c r="I704" s="15">
        <v>171.9</v>
      </c>
      <c r="J704" s="77"/>
      <c r="K704" s="92"/>
    </row>
    <row r="705" spans="1:11" ht="20" x14ac:dyDescent="0.25">
      <c r="A705" s="14" t="s">
        <v>2293</v>
      </c>
      <c r="B705" s="14" t="s">
        <v>3274</v>
      </c>
      <c r="C705" s="14" t="s">
        <v>3274</v>
      </c>
      <c r="D705" s="16" t="s">
        <v>2418</v>
      </c>
      <c r="E705" s="16"/>
      <c r="F705" s="14" t="s">
        <v>3275</v>
      </c>
      <c r="G705" s="14"/>
      <c r="H705" s="14" t="s">
        <v>3276</v>
      </c>
      <c r="I705" s="15">
        <v>0</v>
      </c>
      <c r="J705" s="77"/>
      <c r="K705" s="92"/>
    </row>
    <row r="706" spans="1:11" ht="20" x14ac:dyDescent="0.25">
      <c r="A706" s="14" t="s">
        <v>2293</v>
      </c>
      <c r="B706" s="14" t="s">
        <v>3274</v>
      </c>
      <c r="C706" s="14" t="s">
        <v>3274</v>
      </c>
      <c r="D706" s="16" t="s">
        <v>2418</v>
      </c>
      <c r="E706" s="16"/>
      <c r="F706" s="14" t="s">
        <v>3277</v>
      </c>
      <c r="G706" s="14"/>
      <c r="H706" s="14" t="s">
        <v>3276</v>
      </c>
      <c r="I706" s="15">
        <v>243</v>
      </c>
      <c r="J706" s="77"/>
      <c r="K706" s="92"/>
    </row>
    <row r="707" spans="1:11" ht="20" x14ac:dyDescent="0.25">
      <c r="A707" s="14" t="s">
        <v>2293</v>
      </c>
      <c r="B707" s="14" t="s">
        <v>3278</v>
      </c>
      <c r="C707" s="14" t="s">
        <v>3278</v>
      </c>
      <c r="D707" s="16" t="s">
        <v>2418</v>
      </c>
      <c r="E707" s="16"/>
      <c r="F707" s="14" t="s">
        <v>3264</v>
      </c>
      <c r="G707" s="14"/>
      <c r="H707" s="14" t="s">
        <v>3267</v>
      </c>
      <c r="I707" s="15">
        <v>0</v>
      </c>
      <c r="J707" s="77"/>
      <c r="K707" s="92"/>
    </row>
    <row r="708" spans="1:11" ht="20" x14ac:dyDescent="0.25">
      <c r="A708" s="14" t="s">
        <v>2293</v>
      </c>
      <c r="B708" s="14" t="s">
        <v>3278</v>
      </c>
      <c r="C708" s="14" t="s">
        <v>3278</v>
      </c>
      <c r="D708" s="16" t="s">
        <v>2418</v>
      </c>
      <c r="E708" s="16"/>
      <c r="F708" s="14" t="s">
        <v>3268</v>
      </c>
      <c r="G708" s="14"/>
      <c r="H708" s="14" t="s">
        <v>3267</v>
      </c>
      <c r="I708" s="15">
        <v>123</v>
      </c>
      <c r="J708" s="77"/>
      <c r="K708" s="92"/>
    </row>
    <row r="709" spans="1:11" ht="20" x14ac:dyDescent="0.25">
      <c r="A709" s="14" t="s">
        <v>2293</v>
      </c>
      <c r="B709" s="14" t="s">
        <v>3279</v>
      </c>
      <c r="C709" s="14" t="s">
        <v>3279</v>
      </c>
      <c r="D709" s="16" t="s">
        <v>2418</v>
      </c>
      <c r="E709" s="16"/>
      <c r="F709" s="14" t="s">
        <v>3280</v>
      </c>
      <c r="G709" s="14"/>
      <c r="H709" s="14" t="s">
        <v>3265</v>
      </c>
      <c r="I709" s="15">
        <v>0</v>
      </c>
      <c r="J709" s="77"/>
      <c r="K709" s="92"/>
    </row>
    <row r="710" spans="1:11" ht="20" x14ac:dyDescent="0.25">
      <c r="A710" s="14" t="s">
        <v>2293</v>
      </c>
      <c r="B710" s="14" t="s">
        <v>3279</v>
      </c>
      <c r="C710" s="14" t="s">
        <v>3279</v>
      </c>
      <c r="D710" s="16" t="s">
        <v>2418</v>
      </c>
      <c r="E710" s="16"/>
      <c r="F710" s="14" t="s">
        <v>151</v>
      </c>
      <c r="G710" s="14"/>
      <c r="H710" s="14" t="s">
        <v>3265</v>
      </c>
      <c r="I710" s="15">
        <v>16.399999999999999</v>
      </c>
      <c r="J710" s="77"/>
      <c r="K710" s="92"/>
    </row>
    <row r="711" spans="1:11" ht="20" x14ac:dyDescent="0.25">
      <c r="A711" s="14" t="s">
        <v>2293</v>
      </c>
      <c r="B711" s="14" t="s">
        <v>3281</v>
      </c>
      <c r="C711" s="14" t="s">
        <v>3281</v>
      </c>
      <c r="D711" s="16" t="s">
        <v>2433</v>
      </c>
      <c r="E711" s="16"/>
      <c r="F711" s="14" t="s">
        <v>3282</v>
      </c>
      <c r="G711" s="14"/>
      <c r="H711" s="14" t="s">
        <v>3283</v>
      </c>
      <c r="I711" s="15">
        <v>0</v>
      </c>
      <c r="J711" s="77"/>
      <c r="K711" s="92"/>
    </row>
    <row r="712" spans="1:11" ht="20" x14ac:dyDescent="0.25">
      <c r="A712" s="14" t="s">
        <v>2293</v>
      </c>
      <c r="B712" s="14" t="s">
        <v>3281</v>
      </c>
      <c r="C712" s="14" t="s">
        <v>3281</v>
      </c>
      <c r="D712" s="16" t="s">
        <v>2433</v>
      </c>
      <c r="E712" s="16"/>
      <c r="F712" s="14" t="s">
        <v>3284</v>
      </c>
      <c r="G712" s="14"/>
      <c r="H712" s="14" t="s">
        <v>3283</v>
      </c>
      <c r="I712" s="15">
        <v>60</v>
      </c>
      <c r="J712" s="77"/>
      <c r="K712" s="92"/>
    </row>
    <row r="713" spans="1:11" ht="20" x14ac:dyDescent="0.25">
      <c r="A713" s="14" t="s">
        <v>2293</v>
      </c>
      <c r="B713" s="14" t="s">
        <v>3285</v>
      </c>
      <c r="C713" s="14" t="s">
        <v>3285</v>
      </c>
      <c r="D713" s="16" t="s">
        <v>2433</v>
      </c>
      <c r="E713" s="16"/>
      <c r="F713" s="14" t="s">
        <v>3286</v>
      </c>
      <c r="G713" s="14"/>
      <c r="H713" s="14" t="s">
        <v>3287</v>
      </c>
      <c r="I713" s="15">
        <v>0</v>
      </c>
      <c r="J713" s="77"/>
      <c r="K713" s="92"/>
    </row>
    <row r="714" spans="1:11" ht="20" x14ac:dyDescent="0.25">
      <c r="A714" s="14" t="s">
        <v>2293</v>
      </c>
      <c r="B714" s="14" t="s">
        <v>3285</v>
      </c>
      <c r="C714" s="14" t="s">
        <v>3285</v>
      </c>
      <c r="D714" s="16" t="s">
        <v>2433</v>
      </c>
      <c r="E714" s="16"/>
      <c r="F714" s="14" t="s">
        <v>3286</v>
      </c>
      <c r="G714" s="14"/>
      <c r="H714" s="14" t="s">
        <v>3287</v>
      </c>
      <c r="I714" s="15">
        <v>29.9</v>
      </c>
      <c r="J714" s="77"/>
      <c r="K714" s="92"/>
    </row>
    <row r="715" spans="1:11" ht="20" x14ac:dyDescent="0.25">
      <c r="A715" s="14" t="s">
        <v>3760</v>
      </c>
      <c r="B715" s="14" t="s">
        <v>3288</v>
      </c>
      <c r="C715" s="14" t="s">
        <v>3288</v>
      </c>
      <c r="D715" s="16" t="s">
        <v>3289</v>
      </c>
      <c r="E715" s="16"/>
      <c r="F715" s="14" t="s">
        <v>3290</v>
      </c>
      <c r="G715" s="14"/>
      <c r="H715" s="14" t="s">
        <v>3291</v>
      </c>
      <c r="I715" s="15">
        <v>0</v>
      </c>
      <c r="J715" s="77"/>
      <c r="K715" s="92"/>
    </row>
    <row r="716" spans="1:11" ht="20" x14ac:dyDescent="0.25">
      <c r="A716" s="14" t="s">
        <v>2293</v>
      </c>
      <c r="B716" s="14" t="s">
        <v>3288</v>
      </c>
      <c r="C716" s="14" t="s">
        <v>3288</v>
      </c>
      <c r="D716" s="16" t="s">
        <v>3289</v>
      </c>
      <c r="E716" s="16"/>
      <c r="F716" s="14" t="s">
        <v>3292</v>
      </c>
      <c r="G716" s="14"/>
      <c r="H716" s="14" t="s">
        <v>3291</v>
      </c>
      <c r="I716" s="15">
        <v>1000</v>
      </c>
      <c r="J716" s="77"/>
      <c r="K716" s="92"/>
    </row>
    <row r="717" spans="1:11" ht="20" x14ac:dyDescent="0.25">
      <c r="A717" s="14" t="s">
        <v>3774</v>
      </c>
      <c r="B717" s="14" t="s">
        <v>3288</v>
      </c>
      <c r="C717" s="14" t="s">
        <v>3288</v>
      </c>
      <c r="D717" s="16" t="s">
        <v>3289</v>
      </c>
      <c r="E717" s="16"/>
      <c r="F717" s="14" t="s">
        <v>3293</v>
      </c>
      <c r="G717" s="14"/>
      <c r="H717" s="14" t="s">
        <v>3291</v>
      </c>
      <c r="I717" s="15">
        <v>1640</v>
      </c>
      <c r="J717" s="77"/>
      <c r="K717" s="92"/>
    </row>
    <row r="718" spans="1:11" ht="20" x14ac:dyDescent="0.25">
      <c r="A718" s="14" t="s">
        <v>3760</v>
      </c>
      <c r="B718" s="14" t="s">
        <v>3288</v>
      </c>
      <c r="C718" s="14" t="s">
        <v>3288</v>
      </c>
      <c r="D718" s="16" t="s">
        <v>3289</v>
      </c>
      <c r="E718" s="16"/>
      <c r="F718" s="14" t="s">
        <v>3293</v>
      </c>
      <c r="G718" s="14"/>
      <c r="H718" s="14" t="s">
        <v>3291</v>
      </c>
      <c r="I718" s="15">
        <v>2640</v>
      </c>
      <c r="J718" s="77"/>
      <c r="K718" s="92"/>
    </row>
    <row r="719" spans="1:11" ht="20" x14ac:dyDescent="0.25">
      <c r="A719" s="14" t="s">
        <v>3767</v>
      </c>
      <c r="B719" s="14" t="s">
        <v>3288</v>
      </c>
      <c r="C719" s="14" t="s">
        <v>3288</v>
      </c>
      <c r="D719" s="16" t="s">
        <v>3289</v>
      </c>
      <c r="E719" s="16"/>
      <c r="F719" s="14" t="s">
        <v>3293</v>
      </c>
      <c r="G719" s="14"/>
      <c r="H719" s="14" t="s">
        <v>3291</v>
      </c>
      <c r="I719" s="15">
        <v>2640</v>
      </c>
      <c r="J719" s="77"/>
      <c r="K719" s="92"/>
    </row>
    <row r="720" spans="1:11" ht="20" x14ac:dyDescent="0.25">
      <c r="A720" s="14" t="s">
        <v>3762</v>
      </c>
      <c r="B720" s="14" t="s">
        <v>3288</v>
      </c>
      <c r="C720" s="14" t="s">
        <v>3288</v>
      </c>
      <c r="D720" s="16" t="s">
        <v>3289</v>
      </c>
      <c r="E720" s="16"/>
      <c r="F720" s="14" t="s">
        <v>3293</v>
      </c>
      <c r="G720" s="14"/>
      <c r="H720" s="14" t="s">
        <v>3291</v>
      </c>
      <c r="I720" s="15">
        <v>2640</v>
      </c>
      <c r="J720" s="77"/>
      <c r="K720" s="92"/>
    </row>
    <row r="721" spans="1:11" ht="20" x14ac:dyDescent="0.25">
      <c r="A721" s="14" t="s">
        <v>3761</v>
      </c>
      <c r="B721" s="14" t="s">
        <v>3288</v>
      </c>
      <c r="C721" s="14" t="s">
        <v>3288</v>
      </c>
      <c r="D721" s="16" t="s">
        <v>3289</v>
      </c>
      <c r="E721" s="16"/>
      <c r="F721" s="14" t="s">
        <v>3293</v>
      </c>
      <c r="G721" s="14"/>
      <c r="H721" s="14" t="s">
        <v>3291</v>
      </c>
      <c r="I721" s="15">
        <v>3990</v>
      </c>
      <c r="J721" s="77"/>
      <c r="K721" s="92"/>
    </row>
    <row r="722" spans="1:11" ht="20" x14ac:dyDescent="0.25">
      <c r="A722" s="14" t="s">
        <v>2293</v>
      </c>
      <c r="B722" s="14" t="s">
        <v>3288</v>
      </c>
      <c r="C722" s="14" t="s">
        <v>3288</v>
      </c>
      <c r="D722" s="16" t="s">
        <v>3289</v>
      </c>
      <c r="E722" s="16"/>
      <c r="F722" s="14" t="s">
        <v>3293</v>
      </c>
      <c r="G722" s="14"/>
      <c r="H722" s="14" t="s">
        <v>3291</v>
      </c>
      <c r="I722" s="15">
        <v>2640</v>
      </c>
      <c r="J722" s="77"/>
      <c r="K722" s="92"/>
    </row>
    <row r="723" spans="1:11" ht="20" x14ac:dyDescent="0.25">
      <c r="A723" s="14" t="s">
        <v>2293</v>
      </c>
      <c r="B723" s="14" t="s">
        <v>3288</v>
      </c>
      <c r="C723" s="14" t="s">
        <v>3288</v>
      </c>
      <c r="D723" s="16" t="s">
        <v>3289</v>
      </c>
      <c r="E723" s="16"/>
      <c r="F723" s="14" t="s">
        <v>3294</v>
      </c>
      <c r="G723" s="14"/>
      <c r="H723" s="14" t="s">
        <v>3291</v>
      </c>
      <c r="I723" s="15">
        <v>1000</v>
      </c>
      <c r="J723" s="77"/>
      <c r="K723" s="92"/>
    </row>
    <row r="724" spans="1:11" ht="20" x14ac:dyDescent="0.25">
      <c r="A724" s="14" t="s">
        <v>2293</v>
      </c>
      <c r="B724" s="14" t="s">
        <v>3295</v>
      </c>
      <c r="C724" s="14" t="s">
        <v>3295</v>
      </c>
      <c r="D724" s="16" t="s">
        <v>2471</v>
      </c>
      <c r="E724" s="16"/>
      <c r="F724" s="14" t="s">
        <v>3282</v>
      </c>
      <c r="G724" s="14"/>
      <c r="H724" s="14" t="s">
        <v>3296</v>
      </c>
      <c r="I724" s="15">
        <v>0</v>
      </c>
      <c r="J724" s="77"/>
      <c r="K724" s="92"/>
    </row>
    <row r="725" spans="1:11" ht="20" x14ac:dyDescent="0.25">
      <c r="A725" s="14" t="s">
        <v>2293</v>
      </c>
      <c r="B725" s="14" t="s">
        <v>3295</v>
      </c>
      <c r="C725" s="14" t="s">
        <v>3295</v>
      </c>
      <c r="D725" s="16" t="s">
        <v>2471</v>
      </c>
      <c r="E725" s="16"/>
      <c r="F725" s="14" t="s">
        <v>3297</v>
      </c>
      <c r="G725" s="14"/>
      <c r="H725" s="14" t="s">
        <v>3296</v>
      </c>
      <c r="I725" s="15">
        <v>40.200000000000003</v>
      </c>
      <c r="J725" s="77"/>
      <c r="K725" s="92"/>
    </row>
    <row r="726" spans="1:11" ht="20" x14ac:dyDescent="0.25">
      <c r="A726" s="14" t="s">
        <v>2293</v>
      </c>
      <c r="B726" s="14" t="s">
        <v>3298</v>
      </c>
      <c r="C726" s="14" t="s">
        <v>3298</v>
      </c>
      <c r="D726" s="16" t="s">
        <v>2471</v>
      </c>
      <c r="E726" s="16"/>
      <c r="F726" s="14" t="s">
        <v>3299</v>
      </c>
      <c r="G726" s="14"/>
      <c r="H726" s="14" t="s">
        <v>3252</v>
      </c>
      <c r="I726" s="15">
        <v>0</v>
      </c>
      <c r="J726" s="77"/>
      <c r="K726" s="92"/>
    </row>
    <row r="727" spans="1:11" ht="20" x14ac:dyDescent="0.25">
      <c r="A727" s="14" t="s">
        <v>2293</v>
      </c>
      <c r="B727" s="14" t="s">
        <v>3298</v>
      </c>
      <c r="C727" s="14" t="s">
        <v>3298</v>
      </c>
      <c r="D727" s="16" t="s">
        <v>2471</v>
      </c>
      <c r="E727" s="16"/>
      <c r="F727" s="14" t="s">
        <v>3254</v>
      </c>
      <c r="G727" s="14"/>
      <c r="H727" s="14" t="s">
        <v>3252</v>
      </c>
      <c r="I727" s="15">
        <v>91.08</v>
      </c>
      <c r="J727" s="77"/>
      <c r="K727" s="92"/>
    </row>
    <row r="728" spans="1:11" ht="20" x14ac:dyDescent="0.25">
      <c r="A728" s="14" t="s">
        <v>2293</v>
      </c>
      <c r="B728" s="14" t="s">
        <v>3300</v>
      </c>
      <c r="C728" s="14" t="s">
        <v>3300</v>
      </c>
      <c r="D728" s="16" t="s">
        <v>2471</v>
      </c>
      <c r="E728" s="16"/>
      <c r="F728" s="14" t="s">
        <v>3301</v>
      </c>
      <c r="G728" s="14"/>
      <c r="H728" s="14" t="s">
        <v>3267</v>
      </c>
      <c r="I728" s="15">
        <v>0</v>
      </c>
      <c r="J728" s="77"/>
      <c r="K728" s="92"/>
    </row>
    <row r="729" spans="1:11" ht="20" x14ac:dyDescent="0.25">
      <c r="A729" s="14" t="s">
        <v>2293</v>
      </c>
      <c r="B729" s="14" t="s">
        <v>3300</v>
      </c>
      <c r="C729" s="14" t="s">
        <v>3300</v>
      </c>
      <c r="D729" s="16" t="s">
        <v>2471</v>
      </c>
      <c r="E729" s="16"/>
      <c r="F729" s="14" t="s">
        <v>3268</v>
      </c>
      <c r="G729" s="14"/>
      <c r="H729" s="14" t="s">
        <v>3267</v>
      </c>
      <c r="I729" s="15">
        <v>185.5</v>
      </c>
      <c r="J729" s="77"/>
      <c r="K729" s="92"/>
    </row>
    <row r="730" spans="1:11" ht="20" x14ac:dyDescent="0.25">
      <c r="A730" s="14" t="s">
        <v>2293</v>
      </c>
      <c r="B730" s="14" t="s">
        <v>3302</v>
      </c>
      <c r="C730" s="14" t="s">
        <v>3302</v>
      </c>
      <c r="D730" s="16" t="s">
        <v>2471</v>
      </c>
      <c r="E730" s="16"/>
      <c r="F730" s="14" t="s">
        <v>3301</v>
      </c>
      <c r="G730" s="14"/>
      <c r="H730" s="14" t="s">
        <v>3265</v>
      </c>
      <c r="I730" s="15">
        <v>0</v>
      </c>
      <c r="J730" s="77"/>
      <c r="K730" s="92"/>
    </row>
    <row r="731" spans="1:11" ht="20" x14ac:dyDescent="0.25">
      <c r="A731" s="14" t="s">
        <v>2293</v>
      </c>
      <c r="B731" s="14" t="s">
        <v>3302</v>
      </c>
      <c r="C731" s="14" t="s">
        <v>3302</v>
      </c>
      <c r="D731" s="16" t="s">
        <v>2471</v>
      </c>
      <c r="E731" s="16"/>
      <c r="F731" s="14" t="s">
        <v>151</v>
      </c>
      <c r="G731" s="14"/>
      <c r="H731" s="14" t="s">
        <v>3265</v>
      </c>
      <c r="I731" s="15">
        <v>64</v>
      </c>
      <c r="J731" s="77"/>
      <c r="K731" s="92"/>
    </row>
    <row r="732" spans="1:11" ht="30" x14ac:dyDescent="0.25">
      <c r="A732" s="14" t="s">
        <v>3757</v>
      </c>
      <c r="B732" s="14" t="s">
        <v>3303</v>
      </c>
      <c r="C732" s="14" t="s">
        <v>3303</v>
      </c>
      <c r="D732" s="16" t="s">
        <v>2471</v>
      </c>
      <c r="E732" s="16"/>
      <c r="F732" s="14" t="s">
        <v>3304</v>
      </c>
      <c r="G732" s="14" t="s">
        <v>3305</v>
      </c>
      <c r="H732" s="14" t="s">
        <v>3306</v>
      </c>
      <c r="I732" s="15">
        <v>0</v>
      </c>
      <c r="J732" s="77"/>
      <c r="K732" s="92"/>
    </row>
    <row r="733" spans="1:11" ht="12.5" x14ac:dyDescent="0.25">
      <c r="A733" s="14" t="s">
        <v>3757</v>
      </c>
      <c r="B733" s="14" t="s">
        <v>3303</v>
      </c>
      <c r="C733" s="14" t="s">
        <v>3303</v>
      </c>
      <c r="D733" s="16" t="s">
        <v>2471</v>
      </c>
      <c r="E733" s="16"/>
      <c r="F733" s="14" t="s">
        <v>3307</v>
      </c>
      <c r="G733" s="14" t="s">
        <v>3305</v>
      </c>
      <c r="H733" s="14" t="s">
        <v>3306</v>
      </c>
      <c r="I733" s="15">
        <v>356.4</v>
      </c>
      <c r="J733" s="77"/>
      <c r="K733" s="92"/>
    </row>
    <row r="734" spans="1:11" ht="20" x14ac:dyDescent="0.25">
      <c r="A734" s="14" t="s">
        <v>2293</v>
      </c>
      <c r="B734" s="14" t="s">
        <v>3308</v>
      </c>
      <c r="C734" s="14" t="s">
        <v>3308</v>
      </c>
      <c r="D734" s="16" t="s">
        <v>2471</v>
      </c>
      <c r="E734" s="16"/>
      <c r="F734" s="14" t="s">
        <v>3309</v>
      </c>
      <c r="G734" s="14"/>
      <c r="H734" s="14" t="s">
        <v>3310</v>
      </c>
      <c r="I734" s="15">
        <v>0</v>
      </c>
      <c r="J734" s="77"/>
      <c r="K734" s="92"/>
    </row>
    <row r="735" spans="1:11" ht="20" x14ac:dyDescent="0.25">
      <c r="A735" s="14" t="s">
        <v>2293</v>
      </c>
      <c r="B735" s="14" t="s">
        <v>3308</v>
      </c>
      <c r="C735" s="14" t="s">
        <v>3308</v>
      </c>
      <c r="D735" s="16" t="s">
        <v>2471</v>
      </c>
      <c r="E735" s="16"/>
      <c r="F735" s="14" t="s">
        <v>3311</v>
      </c>
      <c r="G735" s="14"/>
      <c r="H735" s="14" t="s">
        <v>3310</v>
      </c>
      <c r="I735" s="15">
        <v>102</v>
      </c>
      <c r="J735" s="77"/>
      <c r="K735" s="92"/>
    </row>
    <row r="736" spans="1:11" ht="20" x14ac:dyDescent="0.25">
      <c r="A736" s="14" t="s">
        <v>2293</v>
      </c>
      <c r="B736" s="14" t="s">
        <v>3312</v>
      </c>
      <c r="C736" s="14" t="s">
        <v>3312</v>
      </c>
      <c r="D736" s="16" t="s">
        <v>2471</v>
      </c>
      <c r="E736" s="16"/>
      <c r="F736" s="14" t="s">
        <v>3309</v>
      </c>
      <c r="G736" s="14" t="s">
        <v>3313</v>
      </c>
      <c r="H736" s="14" t="s">
        <v>3314</v>
      </c>
      <c r="I736" s="15">
        <v>0</v>
      </c>
      <c r="J736" s="77"/>
      <c r="K736" s="92"/>
    </row>
    <row r="737" spans="1:11" ht="20" x14ac:dyDescent="0.25">
      <c r="A737" s="14" t="s">
        <v>2293</v>
      </c>
      <c r="B737" s="14" t="s">
        <v>3312</v>
      </c>
      <c r="C737" s="14" t="s">
        <v>3312</v>
      </c>
      <c r="D737" s="16" t="s">
        <v>2471</v>
      </c>
      <c r="E737" s="16"/>
      <c r="F737" s="14" t="s">
        <v>2643</v>
      </c>
      <c r="G737" s="14" t="s">
        <v>3313</v>
      </c>
      <c r="H737" s="14" t="s">
        <v>3314</v>
      </c>
      <c r="I737" s="15">
        <v>15</v>
      </c>
      <c r="J737" s="77"/>
      <c r="K737" s="92"/>
    </row>
    <row r="738" spans="1:11" ht="20" x14ac:dyDescent="0.25">
      <c r="A738" s="14" t="s">
        <v>2293</v>
      </c>
      <c r="B738" s="14" t="s">
        <v>3312</v>
      </c>
      <c r="C738" s="14" t="s">
        <v>3312</v>
      </c>
      <c r="D738" s="16" t="s">
        <v>2471</v>
      </c>
      <c r="E738" s="16"/>
      <c r="F738" s="14" t="s">
        <v>2994</v>
      </c>
      <c r="G738" s="14" t="s">
        <v>3313</v>
      </c>
      <c r="H738" s="14" t="s">
        <v>3314</v>
      </c>
      <c r="I738" s="15">
        <v>382.92</v>
      </c>
      <c r="J738" s="77"/>
      <c r="K738" s="92"/>
    </row>
    <row r="739" spans="1:11" ht="20" x14ac:dyDescent="0.25">
      <c r="A739" s="14" t="s">
        <v>2293</v>
      </c>
      <c r="B739" s="14" t="s">
        <v>3312</v>
      </c>
      <c r="C739" s="14" t="s">
        <v>3312</v>
      </c>
      <c r="D739" s="16" t="s">
        <v>2471</v>
      </c>
      <c r="E739" s="16"/>
      <c r="F739" s="14" t="s">
        <v>3315</v>
      </c>
      <c r="G739" s="14" t="s">
        <v>3313</v>
      </c>
      <c r="H739" s="14" t="s">
        <v>3314</v>
      </c>
      <c r="I739" s="15">
        <v>148.80000000000001</v>
      </c>
      <c r="J739" s="77"/>
      <c r="K739" s="92"/>
    </row>
    <row r="740" spans="1:11" ht="12.5" x14ac:dyDescent="0.25">
      <c r="A740" s="14" t="s">
        <v>3761</v>
      </c>
      <c r="B740" s="14" t="s">
        <v>3316</v>
      </c>
      <c r="C740" s="14" t="s">
        <v>3316</v>
      </c>
      <c r="D740" s="16" t="s">
        <v>2653</v>
      </c>
      <c r="E740" s="16"/>
      <c r="F740" s="14" t="s">
        <v>3317</v>
      </c>
      <c r="G740" s="14"/>
      <c r="H740" s="14" t="s">
        <v>3287</v>
      </c>
      <c r="I740" s="15">
        <v>0</v>
      </c>
      <c r="J740" s="77"/>
      <c r="K740" s="92"/>
    </row>
    <row r="741" spans="1:11" ht="12.5" x14ac:dyDescent="0.25">
      <c r="A741" s="14" t="s">
        <v>3761</v>
      </c>
      <c r="B741" s="14" t="s">
        <v>3316</v>
      </c>
      <c r="C741" s="14" t="s">
        <v>3316</v>
      </c>
      <c r="D741" s="16" t="s">
        <v>2653</v>
      </c>
      <c r="E741" s="16"/>
      <c r="F741" s="14" t="s">
        <v>3318</v>
      </c>
      <c r="G741" s="14"/>
      <c r="H741" s="14" t="s">
        <v>3287</v>
      </c>
      <c r="I741" s="15">
        <v>110</v>
      </c>
      <c r="J741" s="77"/>
      <c r="K741" s="92"/>
    </row>
    <row r="742" spans="1:11" ht="20" x14ac:dyDescent="0.25">
      <c r="A742" s="14" t="s">
        <v>3761</v>
      </c>
      <c r="B742" s="14" t="s">
        <v>3316</v>
      </c>
      <c r="C742" s="14" t="s">
        <v>3316</v>
      </c>
      <c r="D742" s="16" t="s">
        <v>2653</v>
      </c>
      <c r="E742" s="16"/>
      <c r="F742" s="14" t="s">
        <v>3319</v>
      </c>
      <c r="G742" s="14"/>
      <c r="H742" s="14" t="s">
        <v>3287</v>
      </c>
      <c r="I742" s="15">
        <v>1292</v>
      </c>
      <c r="J742" s="77"/>
      <c r="K742" s="92"/>
    </row>
    <row r="743" spans="1:11" ht="12.5" x14ac:dyDescent="0.25">
      <c r="A743" s="14" t="s">
        <v>3761</v>
      </c>
      <c r="B743" s="14" t="s">
        <v>3316</v>
      </c>
      <c r="C743" s="14" t="s">
        <v>3316</v>
      </c>
      <c r="D743" s="16" t="s">
        <v>2653</v>
      </c>
      <c r="E743" s="16"/>
      <c r="F743" s="14" t="s">
        <v>3320</v>
      </c>
      <c r="G743" s="14"/>
      <c r="H743" s="14" t="s">
        <v>3287</v>
      </c>
      <c r="I743" s="15">
        <v>619.54</v>
      </c>
      <c r="J743" s="77"/>
      <c r="K743" s="92"/>
    </row>
    <row r="744" spans="1:11" ht="20" x14ac:dyDescent="0.25">
      <c r="A744" s="14" t="s">
        <v>3761</v>
      </c>
      <c r="B744" s="14" t="s">
        <v>3316</v>
      </c>
      <c r="C744" s="14" t="s">
        <v>3316</v>
      </c>
      <c r="D744" s="16" t="s">
        <v>2653</v>
      </c>
      <c r="E744" s="16"/>
      <c r="F744" s="14" t="s">
        <v>3321</v>
      </c>
      <c r="G744" s="14"/>
      <c r="H744" s="14" t="s">
        <v>3287</v>
      </c>
      <c r="I744" s="15">
        <v>176.12</v>
      </c>
      <c r="J744" s="77"/>
      <c r="K744" s="92"/>
    </row>
    <row r="745" spans="1:11" ht="12.5" x14ac:dyDescent="0.25">
      <c r="A745" s="14" t="s">
        <v>3761</v>
      </c>
      <c r="B745" s="14" t="s">
        <v>3316</v>
      </c>
      <c r="C745" s="14" t="s">
        <v>3316</v>
      </c>
      <c r="D745" s="16" t="s">
        <v>2653</v>
      </c>
      <c r="E745" s="16"/>
      <c r="F745" s="14" t="s">
        <v>3322</v>
      </c>
      <c r="G745" s="14"/>
      <c r="H745" s="14" t="s">
        <v>3287</v>
      </c>
      <c r="I745" s="15">
        <v>204</v>
      </c>
      <c r="J745" s="77"/>
      <c r="K745" s="92"/>
    </row>
    <row r="746" spans="1:11" ht="20" x14ac:dyDescent="0.25">
      <c r="A746" s="14" t="s">
        <v>2293</v>
      </c>
      <c r="B746" s="14" t="s">
        <v>2694</v>
      </c>
      <c r="C746" s="14" t="s">
        <v>2694</v>
      </c>
      <c r="D746" s="16" t="s">
        <v>2541</v>
      </c>
      <c r="E746" s="16"/>
      <c r="F746" s="14" t="s">
        <v>3323</v>
      </c>
      <c r="G746" s="14"/>
      <c r="H746" s="14" t="s">
        <v>3324</v>
      </c>
      <c r="I746" s="15">
        <v>0</v>
      </c>
      <c r="J746" s="77"/>
      <c r="K746" s="92"/>
    </row>
    <row r="747" spans="1:11" ht="20" x14ac:dyDescent="0.25">
      <c r="A747" s="14" t="s">
        <v>2293</v>
      </c>
      <c r="B747" s="14" t="s">
        <v>2694</v>
      </c>
      <c r="C747" s="14" t="s">
        <v>2694</v>
      </c>
      <c r="D747" s="16" t="s">
        <v>2541</v>
      </c>
      <c r="E747" s="16"/>
      <c r="F747" s="14" t="s">
        <v>3325</v>
      </c>
      <c r="G747" s="14"/>
      <c r="H747" s="14" t="s">
        <v>3324</v>
      </c>
      <c r="I747" s="15">
        <v>20.399999999999999</v>
      </c>
      <c r="J747" s="77"/>
      <c r="K747" s="92"/>
    </row>
    <row r="748" spans="1:11" ht="20" x14ac:dyDescent="0.25">
      <c r="A748" s="14" t="s">
        <v>2293</v>
      </c>
      <c r="B748" s="14" t="s">
        <v>3326</v>
      </c>
      <c r="C748" s="14" t="s">
        <v>3326</v>
      </c>
      <c r="D748" s="16" t="s">
        <v>2541</v>
      </c>
      <c r="E748" s="16"/>
      <c r="F748" s="14" t="s">
        <v>3323</v>
      </c>
      <c r="G748" s="14" t="s">
        <v>3327</v>
      </c>
      <c r="H748" s="14" t="s">
        <v>3328</v>
      </c>
      <c r="I748" s="15">
        <v>0</v>
      </c>
      <c r="J748" s="77"/>
      <c r="K748" s="92"/>
    </row>
    <row r="749" spans="1:11" ht="20" x14ac:dyDescent="0.25">
      <c r="A749" s="14" t="s">
        <v>2293</v>
      </c>
      <c r="B749" s="14" t="s">
        <v>3326</v>
      </c>
      <c r="C749" s="14" t="s">
        <v>3326</v>
      </c>
      <c r="D749" s="16" t="s">
        <v>2541</v>
      </c>
      <c r="E749" s="16"/>
      <c r="F749" s="14" t="s">
        <v>3329</v>
      </c>
      <c r="G749" s="14" t="s">
        <v>3327</v>
      </c>
      <c r="H749" s="14" t="s">
        <v>3328</v>
      </c>
      <c r="I749" s="15">
        <v>19.5</v>
      </c>
      <c r="J749" s="77"/>
      <c r="K749" s="92"/>
    </row>
    <row r="750" spans="1:11" ht="20" x14ac:dyDescent="0.25">
      <c r="A750" s="14" t="s">
        <v>2293</v>
      </c>
      <c r="B750" s="14" t="s">
        <v>3330</v>
      </c>
      <c r="C750" s="14" t="s">
        <v>3330</v>
      </c>
      <c r="D750" s="16" t="s">
        <v>2541</v>
      </c>
      <c r="E750" s="16"/>
      <c r="F750" s="14" t="s">
        <v>3331</v>
      </c>
      <c r="G750" s="14"/>
      <c r="H750" s="14" t="s">
        <v>3332</v>
      </c>
      <c r="I750" s="15">
        <v>0</v>
      </c>
      <c r="J750" s="77"/>
      <c r="K750" s="92"/>
    </row>
    <row r="751" spans="1:11" ht="20" x14ac:dyDescent="0.25">
      <c r="A751" s="14" t="s">
        <v>2293</v>
      </c>
      <c r="B751" s="14" t="s">
        <v>3330</v>
      </c>
      <c r="C751" s="14" t="s">
        <v>3330</v>
      </c>
      <c r="D751" s="16" t="s">
        <v>2541</v>
      </c>
      <c r="E751" s="16"/>
      <c r="F751" s="14" t="s">
        <v>3331</v>
      </c>
      <c r="G751" s="14"/>
      <c r="H751" s="14" t="s">
        <v>3332</v>
      </c>
      <c r="I751" s="15">
        <v>130</v>
      </c>
      <c r="J751" s="77"/>
      <c r="K751" s="92"/>
    </row>
    <row r="752" spans="1:11" ht="20" x14ac:dyDescent="0.25">
      <c r="A752" s="14" t="s">
        <v>2293</v>
      </c>
      <c r="B752" s="14" t="s">
        <v>3333</v>
      </c>
      <c r="C752" s="14" t="s">
        <v>3333</v>
      </c>
      <c r="D752" s="16" t="s">
        <v>2550</v>
      </c>
      <c r="E752" s="16"/>
      <c r="F752" s="14" t="s">
        <v>3334</v>
      </c>
      <c r="G752" s="14"/>
      <c r="H752" s="14" t="s">
        <v>3267</v>
      </c>
      <c r="I752" s="15">
        <v>0</v>
      </c>
      <c r="J752" s="77"/>
      <c r="K752" s="92"/>
    </row>
    <row r="753" spans="1:11" ht="20" x14ac:dyDescent="0.25">
      <c r="A753" s="14" t="s">
        <v>2293</v>
      </c>
      <c r="B753" s="14" t="s">
        <v>3333</v>
      </c>
      <c r="C753" s="14" t="s">
        <v>3333</v>
      </c>
      <c r="D753" s="16" t="s">
        <v>2550</v>
      </c>
      <c r="E753" s="16"/>
      <c r="F753" s="14" t="s">
        <v>3268</v>
      </c>
      <c r="G753" s="14"/>
      <c r="H753" s="14" t="s">
        <v>3267</v>
      </c>
      <c r="I753" s="15">
        <v>238.1</v>
      </c>
      <c r="J753" s="77"/>
      <c r="K753" s="92"/>
    </row>
    <row r="754" spans="1:11" ht="20" x14ac:dyDescent="0.25">
      <c r="A754" s="14" t="s">
        <v>2293</v>
      </c>
      <c r="B754" s="14" t="s">
        <v>3335</v>
      </c>
      <c r="C754" s="14" t="s">
        <v>3335</v>
      </c>
      <c r="D754" s="16" t="s">
        <v>2653</v>
      </c>
      <c r="E754" s="16"/>
      <c r="F754" s="14" t="s">
        <v>3336</v>
      </c>
      <c r="G754" s="14"/>
      <c r="H754" s="14" t="s">
        <v>3252</v>
      </c>
      <c r="I754" s="15">
        <v>0</v>
      </c>
      <c r="J754" s="77"/>
      <c r="K754" s="92"/>
    </row>
    <row r="755" spans="1:11" ht="20" x14ac:dyDescent="0.25">
      <c r="A755" s="14" t="s">
        <v>2293</v>
      </c>
      <c r="B755" s="14" t="s">
        <v>3335</v>
      </c>
      <c r="C755" s="14" t="s">
        <v>3335</v>
      </c>
      <c r="D755" s="16" t="s">
        <v>2653</v>
      </c>
      <c r="E755" s="16"/>
      <c r="F755" s="14" t="s">
        <v>3254</v>
      </c>
      <c r="G755" s="14"/>
      <c r="H755" s="14" t="s">
        <v>3252</v>
      </c>
      <c r="I755" s="15">
        <v>119.05</v>
      </c>
      <c r="J755" s="77"/>
      <c r="K755" s="92"/>
    </row>
    <row r="756" spans="1:11" ht="20" x14ac:dyDescent="0.25">
      <c r="A756" s="14" t="s">
        <v>2293</v>
      </c>
      <c r="B756" s="14" t="s">
        <v>3337</v>
      </c>
      <c r="C756" s="14" t="s">
        <v>3337</v>
      </c>
      <c r="D756" s="16" t="s">
        <v>2653</v>
      </c>
      <c r="E756" s="16"/>
      <c r="F756" s="14" t="s">
        <v>3338</v>
      </c>
      <c r="G756" s="14"/>
      <c r="H756" s="14" t="s">
        <v>3265</v>
      </c>
      <c r="I756" s="15">
        <v>0</v>
      </c>
      <c r="J756" s="77"/>
      <c r="K756" s="92"/>
    </row>
    <row r="757" spans="1:11" ht="20" x14ac:dyDescent="0.25">
      <c r="A757" s="14" t="s">
        <v>2293</v>
      </c>
      <c r="B757" s="14" t="s">
        <v>3337</v>
      </c>
      <c r="C757" s="14" t="s">
        <v>3337</v>
      </c>
      <c r="D757" s="16" t="s">
        <v>2653</v>
      </c>
      <c r="E757" s="16"/>
      <c r="F757" s="14" t="s">
        <v>151</v>
      </c>
      <c r="G757" s="14"/>
      <c r="H757" s="14" t="s">
        <v>3265</v>
      </c>
      <c r="I757" s="15">
        <v>36.1</v>
      </c>
      <c r="J757" s="77"/>
      <c r="K757" s="92"/>
    </row>
    <row r="758" spans="1:11" ht="30" x14ac:dyDescent="0.25">
      <c r="A758" s="14" t="s">
        <v>2293</v>
      </c>
      <c r="B758" s="14" t="s">
        <v>3339</v>
      </c>
      <c r="C758" s="14" t="s">
        <v>3339</v>
      </c>
      <c r="D758" s="16" t="s">
        <v>2653</v>
      </c>
      <c r="E758" s="16"/>
      <c r="F758" s="14" t="s">
        <v>3340</v>
      </c>
      <c r="G758" s="14"/>
      <c r="H758" s="14" t="s">
        <v>3252</v>
      </c>
      <c r="I758" s="15">
        <v>0</v>
      </c>
      <c r="J758" s="77"/>
      <c r="K758" s="92"/>
    </row>
    <row r="759" spans="1:11" ht="20" x14ac:dyDescent="0.25">
      <c r="A759" s="14" t="s">
        <v>2293</v>
      </c>
      <c r="B759" s="14" t="s">
        <v>3339</v>
      </c>
      <c r="C759" s="14" t="s">
        <v>3339</v>
      </c>
      <c r="D759" s="16" t="s">
        <v>2653</v>
      </c>
      <c r="E759" s="16"/>
      <c r="F759" s="14" t="s">
        <v>3254</v>
      </c>
      <c r="G759" s="14"/>
      <c r="H759" s="14" t="s">
        <v>3252</v>
      </c>
      <c r="I759" s="15">
        <v>68.400000000000006</v>
      </c>
      <c r="J759" s="77"/>
      <c r="K759" s="92"/>
    </row>
    <row r="760" spans="1:11" ht="20" x14ac:dyDescent="0.25">
      <c r="A760" s="14" t="s">
        <v>3759</v>
      </c>
      <c r="B760" s="14" t="s">
        <v>3341</v>
      </c>
      <c r="C760" s="14" t="s">
        <v>3342</v>
      </c>
      <c r="D760" s="16" t="s">
        <v>2653</v>
      </c>
      <c r="E760" s="16"/>
      <c r="F760" s="14" t="s">
        <v>3343</v>
      </c>
      <c r="G760" s="14" t="s">
        <v>3344</v>
      </c>
      <c r="H760" s="14" t="s">
        <v>3345</v>
      </c>
      <c r="I760" s="15">
        <v>0</v>
      </c>
      <c r="J760" s="77"/>
      <c r="K760" s="92"/>
    </row>
    <row r="761" spans="1:11" ht="20" x14ac:dyDescent="0.25">
      <c r="A761" s="14" t="s">
        <v>2293</v>
      </c>
      <c r="B761" s="14" t="s">
        <v>3341</v>
      </c>
      <c r="C761" s="14" t="s">
        <v>3342</v>
      </c>
      <c r="D761" s="16" t="s">
        <v>2653</v>
      </c>
      <c r="E761" s="16"/>
      <c r="F761" s="14" t="s">
        <v>3346</v>
      </c>
      <c r="G761" s="14" t="s">
        <v>3344</v>
      </c>
      <c r="H761" s="14" t="s">
        <v>3345</v>
      </c>
      <c r="I761" s="15">
        <v>1280</v>
      </c>
      <c r="J761" s="77"/>
      <c r="K761" s="92"/>
    </row>
    <row r="762" spans="1:11" ht="20" x14ac:dyDescent="0.25">
      <c r="A762" s="14" t="s">
        <v>3764</v>
      </c>
      <c r="B762" s="14" t="s">
        <v>3341</v>
      </c>
      <c r="C762" s="14" t="s">
        <v>3342</v>
      </c>
      <c r="D762" s="16" t="s">
        <v>2653</v>
      </c>
      <c r="E762" s="16"/>
      <c r="F762" s="14" t="s">
        <v>3346</v>
      </c>
      <c r="G762" s="14" t="s">
        <v>3344</v>
      </c>
      <c r="H762" s="14" t="s">
        <v>3345</v>
      </c>
      <c r="I762" s="15">
        <v>2190</v>
      </c>
      <c r="J762" s="77"/>
      <c r="K762" s="92"/>
    </row>
    <row r="763" spans="1:11" ht="20" x14ac:dyDescent="0.25">
      <c r="A763" s="14" t="s">
        <v>3759</v>
      </c>
      <c r="B763" s="14" t="s">
        <v>3341</v>
      </c>
      <c r="C763" s="14" t="s">
        <v>3342</v>
      </c>
      <c r="D763" s="16" t="s">
        <v>2653</v>
      </c>
      <c r="E763" s="16"/>
      <c r="F763" s="14" t="s">
        <v>3346</v>
      </c>
      <c r="G763" s="14" t="s">
        <v>3344</v>
      </c>
      <c r="H763" s="14" t="s">
        <v>3345</v>
      </c>
      <c r="I763" s="15">
        <v>2490</v>
      </c>
      <c r="J763" s="77"/>
      <c r="K763" s="92"/>
    </row>
    <row r="764" spans="1:11" ht="20" x14ac:dyDescent="0.25">
      <c r="A764" s="14" t="s">
        <v>3758</v>
      </c>
      <c r="B764" s="14" t="s">
        <v>3341</v>
      </c>
      <c r="C764" s="14" t="s">
        <v>3342</v>
      </c>
      <c r="D764" s="16" t="s">
        <v>2653</v>
      </c>
      <c r="E764" s="16"/>
      <c r="F764" s="14" t="s">
        <v>3346</v>
      </c>
      <c r="G764" s="14" t="s">
        <v>3344</v>
      </c>
      <c r="H764" s="14" t="s">
        <v>3345</v>
      </c>
      <c r="I764" s="15">
        <v>2230</v>
      </c>
      <c r="J764" s="77"/>
      <c r="K764" s="92"/>
    </row>
    <row r="765" spans="1:11" ht="12.5" x14ac:dyDescent="0.25">
      <c r="A765" s="14" t="s">
        <v>3757</v>
      </c>
      <c r="B765" s="14" t="s">
        <v>3347</v>
      </c>
      <c r="C765" s="14" t="s">
        <v>3347</v>
      </c>
      <c r="D765" s="16" t="s">
        <v>2653</v>
      </c>
      <c r="E765" s="16"/>
      <c r="F765" s="14" t="s">
        <v>3348</v>
      </c>
      <c r="G765" s="14"/>
      <c r="H765" s="14" t="s">
        <v>3349</v>
      </c>
      <c r="I765" s="15">
        <v>0</v>
      </c>
      <c r="J765" s="77"/>
      <c r="K765" s="92"/>
    </row>
    <row r="766" spans="1:11" ht="12.5" x14ac:dyDescent="0.25">
      <c r="A766" s="14" t="s">
        <v>3757</v>
      </c>
      <c r="B766" s="14" t="s">
        <v>3347</v>
      </c>
      <c r="C766" s="14" t="s">
        <v>3347</v>
      </c>
      <c r="D766" s="16" t="s">
        <v>2653</v>
      </c>
      <c r="E766" s="16"/>
      <c r="F766" s="14" t="s">
        <v>3350</v>
      </c>
      <c r="G766" s="14"/>
      <c r="H766" s="14" t="s">
        <v>3349</v>
      </c>
      <c r="I766" s="15">
        <v>378</v>
      </c>
      <c r="J766" s="77"/>
      <c r="K766" s="92"/>
    </row>
    <row r="767" spans="1:11" ht="12.5" x14ac:dyDescent="0.25">
      <c r="A767" s="14" t="s">
        <v>3757</v>
      </c>
      <c r="B767" s="14" t="s">
        <v>3347</v>
      </c>
      <c r="C767" s="14" t="s">
        <v>3347</v>
      </c>
      <c r="D767" s="16" t="s">
        <v>2653</v>
      </c>
      <c r="E767" s="16"/>
      <c r="F767" s="14" t="s">
        <v>223</v>
      </c>
      <c r="G767" s="14"/>
      <c r="H767" s="14" t="s">
        <v>3349</v>
      </c>
      <c r="I767" s="15">
        <v>68</v>
      </c>
      <c r="J767" s="77"/>
      <c r="K767" s="92"/>
    </row>
    <row r="768" spans="1:11" ht="20" x14ac:dyDescent="0.25">
      <c r="A768" s="14" t="s">
        <v>3773</v>
      </c>
      <c r="B768" s="14" t="s">
        <v>3351</v>
      </c>
      <c r="C768" s="14" t="s">
        <v>3351</v>
      </c>
      <c r="D768" s="16" t="s">
        <v>2653</v>
      </c>
      <c r="E768" s="16"/>
      <c r="F768" s="14" t="s">
        <v>3352</v>
      </c>
      <c r="G768" s="14"/>
      <c r="H768" s="14" t="s">
        <v>3353</v>
      </c>
      <c r="I768" s="15">
        <v>0</v>
      </c>
      <c r="J768" s="77"/>
      <c r="K768" s="92"/>
    </row>
    <row r="769" spans="1:11" ht="12.5" x14ac:dyDescent="0.25">
      <c r="A769" s="14" t="s">
        <v>3773</v>
      </c>
      <c r="B769" s="14" t="s">
        <v>3351</v>
      </c>
      <c r="C769" s="14" t="s">
        <v>3351</v>
      </c>
      <c r="D769" s="16" t="s">
        <v>2653</v>
      </c>
      <c r="E769" s="16"/>
      <c r="F769" s="14" t="s">
        <v>3354</v>
      </c>
      <c r="G769" s="14"/>
      <c r="H769" s="14" t="s">
        <v>3353</v>
      </c>
      <c r="I769" s="15">
        <v>400</v>
      </c>
      <c r="J769" s="77"/>
      <c r="K769" s="92"/>
    </row>
    <row r="770" spans="1:11" ht="12.5" x14ac:dyDescent="0.25">
      <c r="A770" s="14" t="s">
        <v>3773</v>
      </c>
      <c r="B770" s="14" t="s">
        <v>3351</v>
      </c>
      <c r="C770" s="14" t="s">
        <v>3351</v>
      </c>
      <c r="D770" s="16" t="s">
        <v>2653</v>
      </c>
      <c r="E770" s="16"/>
      <c r="F770" s="14" t="s">
        <v>3355</v>
      </c>
      <c r="G770" s="14"/>
      <c r="H770" s="14" t="s">
        <v>3353</v>
      </c>
      <c r="I770" s="15">
        <v>240</v>
      </c>
      <c r="J770" s="77"/>
      <c r="K770" s="92"/>
    </row>
    <row r="771" spans="1:11" ht="12.5" x14ac:dyDescent="0.25">
      <c r="A771" s="14" t="s">
        <v>3773</v>
      </c>
      <c r="B771" s="14" t="s">
        <v>3351</v>
      </c>
      <c r="C771" s="14" t="s">
        <v>3351</v>
      </c>
      <c r="D771" s="16" t="s">
        <v>2653</v>
      </c>
      <c r="E771" s="16"/>
      <c r="F771" s="14" t="s">
        <v>2861</v>
      </c>
      <c r="G771" s="14"/>
      <c r="H771" s="14" t="s">
        <v>3353</v>
      </c>
      <c r="I771" s="15">
        <v>110.03</v>
      </c>
      <c r="J771" s="77"/>
      <c r="K771" s="92"/>
    </row>
    <row r="772" spans="1:11" ht="20" x14ac:dyDescent="0.25">
      <c r="A772" s="14" t="s">
        <v>2293</v>
      </c>
      <c r="B772" s="14" t="s">
        <v>3356</v>
      </c>
      <c r="C772" s="14" t="s">
        <v>3356</v>
      </c>
      <c r="D772" s="16" t="s">
        <v>2773</v>
      </c>
      <c r="E772" s="16"/>
      <c r="F772" s="14" t="s">
        <v>3357</v>
      </c>
      <c r="G772" s="14"/>
      <c r="H772" s="14" t="s">
        <v>3358</v>
      </c>
      <c r="I772" s="15">
        <v>0</v>
      </c>
      <c r="J772" s="77"/>
      <c r="K772" s="92"/>
    </row>
    <row r="773" spans="1:11" ht="20" x14ac:dyDescent="0.25">
      <c r="A773" s="14" t="s">
        <v>2293</v>
      </c>
      <c r="B773" s="14" t="s">
        <v>3356</v>
      </c>
      <c r="C773" s="14" t="s">
        <v>3356</v>
      </c>
      <c r="D773" s="16" t="s">
        <v>2773</v>
      </c>
      <c r="E773" s="16"/>
      <c r="F773" s="14" t="s">
        <v>3354</v>
      </c>
      <c r="G773" s="14"/>
      <c r="H773" s="14" t="s">
        <v>3358</v>
      </c>
      <c r="I773" s="15">
        <v>400</v>
      </c>
      <c r="J773" s="77"/>
      <c r="K773" s="92"/>
    </row>
    <row r="774" spans="1:11" ht="20" x14ac:dyDescent="0.25">
      <c r="A774" s="14" t="s">
        <v>2293</v>
      </c>
      <c r="B774" s="14" t="s">
        <v>3356</v>
      </c>
      <c r="C774" s="14" t="s">
        <v>3356</v>
      </c>
      <c r="D774" s="16" t="s">
        <v>2773</v>
      </c>
      <c r="E774" s="16"/>
      <c r="F774" s="14" t="s">
        <v>3359</v>
      </c>
      <c r="G774" s="14"/>
      <c r="H774" s="14" t="s">
        <v>3358</v>
      </c>
      <c r="I774" s="15">
        <v>402</v>
      </c>
      <c r="J774" s="77"/>
      <c r="K774" s="92"/>
    </row>
    <row r="775" spans="1:11" ht="20" x14ac:dyDescent="0.25">
      <c r="A775" s="14" t="s">
        <v>2293</v>
      </c>
      <c r="B775" s="14" t="s">
        <v>3356</v>
      </c>
      <c r="C775" s="14" t="s">
        <v>3356</v>
      </c>
      <c r="D775" s="16" t="s">
        <v>2773</v>
      </c>
      <c r="E775" s="16"/>
      <c r="F775" s="14" t="s">
        <v>2861</v>
      </c>
      <c r="G775" s="14"/>
      <c r="H775" s="14" t="s">
        <v>3358</v>
      </c>
      <c r="I775" s="15">
        <v>567</v>
      </c>
      <c r="J775" s="77"/>
      <c r="K775" s="92"/>
    </row>
    <row r="776" spans="1:11" ht="30" x14ac:dyDescent="0.25">
      <c r="A776" s="14" t="s">
        <v>2293</v>
      </c>
      <c r="B776" s="14" t="s">
        <v>3360</v>
      </c>
      <c r="C776" s="14" t="s">
        <v>3360</v>
      </c>
      <c r="D776" s="16" t="s">
        <v>2684</v>
      </c>
      <c r="E776" s="16"/>
      <c r="F776" s="14" t="s">
        <v>3361</v>
      </c>
      <c r="G776" s="14" t="s">
        <v>3313</v>
      </c>
      <c r="H776" s="14" t="s">
        <v>3314</v>
      </c>
      <c r="I776" s="15">
        <v>0</v>
      </c>
      <c r="J776" s="77"/>
      <c r="K776" s="92"/>
    </row>
    <row r="777" spans="1:11" ht="20" x14ac:dyDescent="0.25">
      <c r="A777" s="14" t="s">
        <v>2293</v>
      </c>
      <c r="B777" s="14" t="s">
        <v>3360</v>
      </c>
      <c r="C777" s="14" t="s">
        <v>3360</v>
      </c>
      <c r="D777" s="16" t="s">
        <v>2684</v>
      </c>
      <c r="E777" s="16"/>
      <c r="F777" s="14" t="s">
        <v>3362</v>
      </c>
      <c r="G777" s="14" t="s">
        <v>3313</v>
      </c>
      <c r="H777" s="14" t="s">
        <v>3314</v>
      </c>
      <c r="I777" s="15">
        <v>14.23</v>
      </c>
      <c r="J777" s="77"/>
      <c r="K777" s="92"/>
    </row>
    <row r="778" spans="1:11" ht="20" x14ac:dyDescent="0.25">
      <c r="A778" s="14" t="s">
        <v>2293</v>
      </c>
      <c r="B778" s="14" t="s">
        <v>3360</v>
      </c>
      <c r="C778" s="14" t="s">
        <v>3360</v>
      </c>
      <c r="D778" s="16" t="s">
        <v>2684</v>
      </c>
      <c r="E778" s="16"/>
      <c r="F778" s="14" t="s">
        <v>2861</v>
      </c>
      <c r="G778" s="14" t="s">
        <v>3313</v>
      </c>
      <c r="H778" s="14" t="s">
        <v>3314</v>
      </c>
      <c r="I778" s="15">
        <v>505</v>
      </c>
      <c r="J778" s="77"/>
      <c r="K778" s="92"/>
    </row>
    <row r="779" spans="1:11" ht="20" x14ac:dyDescent="0.25">
      <c r="A779" s="14" t="s">
        <v>2293</v>
      </c>
      <c r="B779" s="14" t="s">
        <v>3360</v>
      </c>
      <c r="C779" s="14" t="s">
        <v>3360</v>
      </c>
      <c r="D779" s="16" t="s">
        <v>2684</v>
      </c>
      <c r="E779" s="16"/>
      <c r="F779" s="14" t="s">
        <v>3354</v>
      </c>
      <c r="G779" s="14" t="s">
        <v>3313</v>
      </c>
      <c r="H779" s="14" t="s">
        <v>3314</v>
      </c>
      <c r="I779" s="15">
        <v>475</v>
      </c>
      <c r="J779" s="77"/>
      <c r="K779" s="92"/>
    </row>
    <row r="780" spans="1:11" ht="20" x14ac:dyDescent="0.25">
      <c r="A780" s="14" t="s">
        <v>2293</v>
      </c>
      <c r="B780" s="14" t="s">
        <v>3360</v>
      </c>
      <c r="C780" s="14" t="s">
        <v>3360</v>
      </c>
      <c r="D780" s="16" t="s">
        <v>2684</v>
      </c>
      <c r="E780" s="16"/>
      <c r="F780" s="14" t="s">
        <v>3363</v>
      </c>
      <c r="G780" s="14" t="s">
        <v>3313</v>
      </c>
      <c r="H780" s="14" t="s">
        <v>3314</v>
      </c>
      <c r="I780" s="15">
        <v>346</v>
      </c>
      <c r="J780" s="77"/>
      <c r="K780" s="92"/>
    </row>
    <row r="781" spans="1:11" ht="20" x14ac:dyDescent="0.25">
      <c r="A781" s="14" t="s">
        <v>2293</v>
      </c>
      <c r="B781" s="14" t="s">
        <v>3364</v>
      </c>
      <c r="C781" s="14" t="s">
        <v>3364</v>
      </c>
      <c r="D781" s="16" t="s">
        <v>2653</v>
      </c>
      <c r="E781" s="16"/>
      <c r="F781" s="14" t="s">
        <v>3365</v>
      </c>
      <c r="G781" s="14" t="s">
        <v>3366</v>
      </c>
      <c r="H781" s="14" t="s">
        <v>3367</v>
      </c>
      <c r="I781" s="15">
        <v>0</v>
      </c>
      <c r="J781" s="77"/>
      <c r="K781" s="92"/>
    </row>
    <row r="782" spans="1:11" ht="20" x14ac:dyDescent="0.25">
      <c r="A782" s="14" t="s">
        <v>2293</v>
      </c>
      <c r="B782" s="14" t="s">
        <v>3368</v>
      </c>
      <c r="C782" s="14" t="s">
        <v>3368</v>
      </c>
      <c r="D782" s="16" t="s">
        <v>2684</v>
      </c>
      <c r="E782" s="16"/>
      <c r="F782" s="14" t="s">
        <v>3369</v>
      </c>
      <c r="G782" s="14"/>
      <c r="H782" s="14" t="s">
        <v>3267</v>
      </c>
      <c r="I782" s="15">
        <v>0</v>
      </c>
      <c r="J782" s="77"/>
      <c r="K782" s="92"/>
    </row>
    <row r="783" spans="1:11" ht="20" x14ac:dyDescent="0.25">
      <c r="A783" s="14" t="s">
        <v>2293</v>
      </c>
      <c r="B783" s="14" t="s">
        <v>3368</v>
      </c>
      <c r="C783" s="14" t="s">
        <v>3368</v>
      </c>
      <c r="D783" s="16" t="s">
        <v>2684</v>
      </c>
      <c r="E783" s="16"/>
      <c r="F783" s="14" t="s">
        <v>3268</v>
      </c>
      <c r="G783" s="14"/>
      <c r="H783" s="14" t="s">
        <v>3267</v>
      </c>
      <c r="I783" s="15">
        <v>179.8</v>
      </c>
      <c r="J783" s="77"/>
      <c r="K783" s="92"/>
    </row>
    <row r="784" spans="1:11" ht="20" x14ac:dyDescent="0.25">
      <c r="A784" s="14" t="s">
        <v>2293</v>
      </c>
      <c r="B784" s="14" t="s">
        <v>3370</v>
      </c>
      <c r="C784" s="14" t="s">
        <v>3370</v>
      </c>
      <c r="D784" s="16" t="s">
        <v>2684</v>
      </c>
      <c r="E784" s="16"/>
      <c r="F784" s="14" t="s">
        <v>3371</v>
      </c>
      <c r="G784" s="14"/>
      <c r="H784" s="14" t="s">
        <v>3265</v>
      </c>
      <c r="I784" s="15">
        <v>0</v>
      </c>
      <c r="J784" s="77"/>
      <c r="K784" s="92"/>
    </row>
    <row r="785" spans="1:11" ht="20" x14ac:dyDescent="0.25">
      <c r="A785" s="14" t="s">
        <v>2293</v>
      </c>
      <c r="B785" s="14" t="s">
        <v>3370</v>
      </c>
      <c r="C785" s="14" t="s">
        <v>3370</v>
      </c>
      <c r="D785" s="16" t="s">
        <v>2684</v>
      </c>
      <c r="E785" s="16"/>
      <c r="F785" s="14" t="s">
        <v>3372</v>
      </c>
      <c r="G785" s="14"/>
      <c r="H785" s="14" t="s">
        <v>3265</v>
      </c>
      <c r="I785" s="15">
        <v>15.2</v>
      </c>
      <c r="J785" s="77"/>
      <c r="K785" s="92"/>
    </row>
    <row r="786" spans="1:11" ht="20" x14ac:dyDescent="0.25">
      <c r="A786" s="14" t="s">
        <v>2293</v>
      </c>
      <c r="B786" s="14" t="s">
        <v>3370</v>
      </c>
      <c r="C786" s="14" t="s">
        <v>3370</v>
      </c>
      <c r="D786" s="16" t="s">
        <v>2684</v>
      </c>
      <c r="E786" s="16"/>
      <c r="F786" s="14" t="s">
        <v>151</v>
      </c>
      <c r="G786" s="14"/>
      <c r="H786" s="14" t="s">
        <v>3265</v>
      </c>
      <c r="I786" s="15">
        <v>3.5</v>
      </c>
      <c r="J786" s="77"/>
      <c r="K786" s="92"/>
    </row>
    <row r="787" spans="1:11" ht="20" x14ac:dyDescent="0.25">
      <c r="A787" s="14" t="s">
        <v>2293</v>
      </c>
      <c r="B787" s="14" t="s">
        <v>3373</v>
      </c>
      <c r="C787" s="14" t="s">
        <v>3373</v>
      </c>
      <c r="D787" s="16" t="s">
        <v>2684</v>
      </c>
      <c r="E787" s="16"/>
      <c r="F787" s="14" t="s">
        <v>3374</v>
      </c>
      <c r="G787" s="14"/>
      <c r="H787" s="14" t="s">
        <v>3375</v>
      </c>
      <c r="I787" s="15">
        <v>0</v>
      </c>
      <c r="J787" s="77"/>
      <c r="K787" s="92"/>
    </row>
    <row r="788" spans="1:11" ht="20" x14ac:dyDescent="0.25">
      <c r="A788" s="14" t="s">
        <v>2293</v>
      </c>
      <c r="B788" s="14" t="s">
        <v>3373</v>
      </c>
      <c r="C788" s="14" t="s">
        <v>3373</v>
      </c>
      <c r="D788" s="16" t="s">
        <v>2684</v>
      </c>
      <c r="E788" s="16"/>
      <c r="F788" s="14" t="s">
        <v>2861</v>
      </c>
      <c r="G788" s="14"/>
      <c r="H788" s="14" t="s">
        <v>3375</v>
      </c>
      <c r="I788" s="15">
        <v>190</v>
      </c>
      <c r="J788" s="77"/>
      <c r="K788" s="92"/>
    </row>
    <row r="789" spans="1:11" ht="20" x14ac:dyDescent="0.25">
      <c r="A789" s="14" t="s">
        <v>2293</v>
      </c>
      <c r="B789" s="14" t="s">
        <v>3376</v>
      </c>
      <c r="C789" s="14" t="s">
        <v>3376</v>
      </c>
      <c r="D789" s="16" t="s">
        <v>2684</v>
      </c>
      <c r="E789" s="16"/>
      <c r="F789" s="14" t="s">
        <v>3377</v>
      </c>
      <c r="G789" s="14"/>
      <c r="H789" s="14" t="s">
        <v>3375</v>
      </c>
      <c r="I789" s="15">
        <v>0</v>
      </c>
      <c r="J789" s="77"/>
      <c r="K789" s="92"/>
    </row>
    <row r="790" spans="1:11" ht="20" x14ac:dyDescent="0.25">
      <c r="A790" s="14" t="s">
        <v>2293</v>
      </c>
      <c r="B790" s="14" t="s">
        <v>3376</v>
      </c>
      <c r="C790" s="14" t="s">
        <v>3376</v>
      </c>
      <c r="D790" s="16" t="s">
        <v>2684</v>
      </c>
      <c r="E790" s="16"/>
      <c r="F790" s="14" t="s">
        <v>2861</v>
      </c>
      <c r="G790" s="14"/>
      <c r="H790" s="14" t="s">
        <v>3375</v>
      </c>
      <c r="I790" s="15">
        <v>190</v>
      </c>
      <c r="J790" s="77"/>
      <c r="K790" s="92"/>
    </row>
    <row r="791" spans="1:11" ht="20" x14ac:dyDescent="0.25">
      <c r="A791" s="14" t="s">
        <v>2293</v>
      </c>
      <c r="B791" s="14" t="s">
        <v>3378</v>
      </c>
      <c r="C791" s="14" t="s">
        <v>3378</v>
      </c>
      <c r="D791" s="16" t="s">
        <v>2684</v>
      </c>
      <c r="E791" s="16"/>
      <c r="F791" s="14" t="s">
        <v>3379</v>
      </c>
      <c r="G791" s="14"/>
      <c r="H791" s="14" t="s">
        <v>3267</v>
      </c>
      <c r="I791" s="15">
        <v>0</v>
      </c>
      <c r="J791" s="77"/>
      <c r="K791" s="92"/>
    </row>
    <row r="792" spans="1:11" ht="20" x14ac:dyDescent="0.25">
      <c r="A792" s="14" t="s">
        <v>2293</v>
      </c>
      <c r="B792" s="14" t="s">
        <v>3378</v>
      </c>
      <c r="C792" s="14" t="s">
        <v>3378</v>
      </c>
      <c r="D792" s="16" t="s">
        <v>2684</v>
      </c>
      <c r="E792" s="16"/>
      <c r="F792" s="14" t="s">
        <v>3380</v>
      </c>
      <c r="G792" s="14"/>
      <c r="H792" s="14" t="s">
        <v>3267</v>
      </c>
      <c r="I792" s="15">
        <v>273.24</v>
      </c>
      <c r="J792" s="77"/>
      <c r="K792" s="92"/>
    </row>
    <row r="793" spans="1:11" ht="20" x14ac:dyDescent="0.25">
      <c r="A793" s="14" t="s">
        <v>2293</v>
      </c>
      <c r="B793" s="14" t="s">
        <v>3381</v>
      </c>
      <c r="C793" s="14" t="s">
        <v>3381</v>
      </c>
      <c r="D793" s="16" t="s">
        <v>2684</v>
      </c>
      <c r="E793" s="16"/>
      <c r="F793" s="14" t="s">
        <v>3382</v>
      </c>
      <c r="G793" s="14"/>
      <c r="H793" s="14" t="s">
        <v>3252</v>
      </c>
      <c r="I793" s="15">
        <v>0</v>
      </c>
      <c r="J793" s="77"/>
      <c r="K793" s="92"/>
    </row>
    <row r="794" spans="1:11" ht="20" x14ac:dyDescent="0.25">
      <c r="A794" s="14" t="s">
        <v>2293</v>
      </c>
      <c r="B794" s="14" t="s">
        <v>3381</v>
      </c>
      <c r="C794" s="14" t="s">
        <v>3381</v>
      </c>
      <c r="D794" s="16" t="s">
        <v>2684</v>
      </c>
      <c r="E794" s="16"/>
      <c r="F794" s="14" t="s">
        <v>3254</v>
      </c>
      <c r="G794" s="14"/>
      <c r="H794" s="14" t="s">
        <v>3252</v>
      </c>
      <c r="I794" s="15">
        <v>162.15</v>
      </c>
      <c r="J794" s="77"/>
      <c r="K794" s="92"/>
    </row>
    <row r="795" spans="1:11" ht="20" x14ac:dyDescent="0.25">
      <c r="A795" s="14" t="s">
        <v>3765</v>
      </c>
      <c r="B795" s="14" t="s">
        <v>3383</v>
      </c>
      <c r="C795" s="14" t="s">
        <v>3383</v>
      </c>
      <c r="D795" s="16" t="s">
        <v>2684</v>
      </c>
      <c r="E795" s="16"/>
      <c r="F795" s="14" t="s">
        <v>3384</v>
      </c>
      <c r="G795" s="14"/>
      <c r="H795" s="14" t="s">
        <v>3385</v>
      </c>
      <c r="I795" s="15">
        <v>0</v>
      </c>
      <c r="J795" s="77"/>
      <c r="K795" s="92"/>
    </row>
    <row r="796" spans="1:11" ht="12.5" x14ac:dyDescent="0.25">
      <c r="A796" s="14" t="s">
        <v>3765</v>
      </c>
      <c r="B796" s="14" t="s">
        <v>3383</v>
      </c>
      <c r="C796" s="14" t="s">
        <v>3383</v>
      </c>
      <c r="D796" s="16" t="s">
        <v>2684</v>
      </c>
      <c r="E796" s="16"/>
      <c r="F796" s="14" t="s">
        <v>3386</v>
      </c>
      <c r="G796" s="14"/>
      <c r="H796" s="14" t="s">
        <v>3385</v>
      </c>
      <c r="I796" s="15">
        <v>216</v>
      </c>
      <c r="J796" s="77"/>
      <c r="K796" s="92"/>
    </row>
    <row r="797" spans="1:11" ht="12.5" x14ac:dyDescent="0.25">
      <c r="A797" s="14" t="s">
        <v>3765</v>
      </c>
      <c r="B797" s="14" t="s">
        <v>3383</v>
      </c>
      <c r="C797" s="14" t="s">
        <v>3383</v>
      </c>
      <c r="D797" s="16" t="s">
        <v>2684</v>
      </c>
      <c r="E797" s="16"/>
      <c r="F797" s="14" t="s">
        <v>3354</v>
      </c>
      <c r="G797" s="14"/>
      <c r="H797" s="14" t="s">
        <v>3385</v>
      </c>
      <c r="I797" s="15">
        <v>706.64</v>
      </c>
      <c r="J797" s="77"/>
      <c r="K797" s="92"/>
    </row>
    <row r="798" spans="1:11" ht="12.5" x14ac:dyDescent="0.25">
      <c r="A798" s="14" t="s">
        <v>3765</v>
      </c>
      <c r="B798" s="14" t="s">
        <v>3383</v>
      </c>
      <c r="C798" s="14" t="s">
        <v>3383</v>
      </c>
      <c r="D798" s="16" t="s">
        <v>2684</v>
      </c>
      <c r="E798" s="16"/>
      <c r="F798" s="14" t="s">
        <v>2897</v>
      </c>
      <c r="G798" s="14"/>
      <c r="H798" s="14" t="s">
        <v>3385</v>
      </c>
      <c r="I798" s="15">
        <v>925.78</v>
      </c>
      <c r="J798" s="77"/>
      <c r="K798" s="92"/>
    </row>
    <row r="799" spans="1:11" ht="20" x14ac:dyDescent="0.25">
      <c r="A799" s="14" t="s">
        <v>3765</v>
      </c>
      <c r="B799" s="14" t="s">
        <v>3387</v>
      </c>
      <c r="C799" s="14" t="s">
        <v>3387</v>
      </c>
      <c r="D799" s="16" t="s">
        <v>2684</v>
      </c>
      <c r="E799" s="16"/>
      <c r="F799" s="14" t="s">
        <v>3388</v>
      </c>
      <c r="G799" s="14"/>
      <c r="H799" s="14" t="s">
        <v>3385</v>
      </c>
      <c r="I799" s="15">
        <v>0</v>
      </c>
      <c r="J799" s="77"/>
      <c r="K799" s="92"/>
    </row>
    <row r="800" spans="1:11" ht="12.5" x14ac:dyDescent="0.25">
      <c r="A800" s="14" t="s">
        <v>3765</v>
      </c>
      <c r="B800" s="14" t="s">
        <v>3387</v>
      </c>
      <c r="C800" s="14" t="s">
        <v>3387</v>
      </c>
      <c r="D800" s="16" t="s">
        <v>2684</v>
      </c>
      <c r="E800" s="16"/>
      <c r="F800" s="14" t="s">
        <v>3389</v>
      </c>
      <c r="G800" s="14"/>
      <c r="H800" s="14" t="s">
        <v>3385</v>
      </c>
      <c r="I800" s="15">
        <v>588</v>
      </c>
      <c r="J800" s="77"/>
      <c r="K800" s="92"/>
    </row>
    <row r="801" spans="1:11" ht="12.5" x14ac:dyDescent="0.25">
      <c r="A801" s="14" t="s">
        <v>3765</v>
      </c>
      <c r="B801" s="14" t="s">
        <v>3387</v>
      </c>
      <c r="C801" s="14" t="s">
        <v>3387</v>
      </c>
      <c r="D801" s="16" t="s">
        <v>2684</v>
      </c>
      <c r="E801" s="16"/>
      <c r="F801" s="14" t="s">
        <v>2861</v>
      </c>
      <c r="G801" s="14"/>
      <c r="H801" s="14" t="s">
        <v>3385</v>
      </c>
      <c r="I801" s="15">
        <v>246</v>
      </c>
      <c r="J801" s="77"/>
      <c r="K801" s="92"/>
    </row>
    <row r="802" spans="1:11" ht="12.5" x14ac:dyDescent="0.25">
      <c r="A802" s="14" t="s">
        <v>3765</v>
      </c>
      <c r="B802" s="14" t="s">
        <v>3387</v>
      </c>
      <c r="C802" s="14" t="s">
        <v>3387</v>
      </c>
      <c r="D802" s="16" t="s">
        <v>2684</v>
      </c>
      <c r="E802" s="16"/>
      <c r="F802" s="14" t="s">
        <v>3354</v>
      </c>
      <c r="G802" s="14"/>
      <c r="H802" s="14" t="s">
        <v>3385</v>
      </c>
      <c r="I802" s="15">
        <v>140</v>
      </c>
      <c r="J802" s="77"/>
      <c r="K802" s="92"/>
    </row>
    <row r="803" spans="1:11" ht="20" x14ac:dyDescent="0.25">
      <c r="A803" s="14" t="s">
        <v>2293</v>
      </c>
      <c r="B803" s="14" t="s">
        <v>3390</v>
      </c>
      <c r="C803" s="14" t="s">
        <v>3390</v>
      </c>
      <c r="D803" s="16" t="s">
        <v>2773</v>
      </c>
      <c r="E803" s="16"/>
      <c r="F803" s="14" t="s">
        <v>3391</v>
      </c>
      <c r="G803" s="14"/>
      <c r="H803" s="14" t="s">
        <v>3392</v>
      </c>
      <c r="I803" s="15">
        <v>0</v>
      </c>
      <c r="J803" s="77"/>
      <c r="K803" s="92"/>
    </row>
    <row r="804" spans="1:11" ht="20" x14ac:dyDescent="0.25">
      <c r="A804" s="14" t="s">
        <v>2293</v>
      </c>
      <c r="B804" s="14" t="s">
        <v>3390</v>
      </c>
      <c r="C804" s="14" t="s">
        <v>3390</v>
      </c>
      <c r="D804" s="16" t="s">
        <v>2773</v>
      </c>
      <c r="E804" s="16"/>
      <c r="F804" s="14" t="s">
        <v>3277</v>
      </c>
      <c r="G804" s="14"/>
      <c r="H804" s="14" t="s">
        <v>3392</v>
      </c>
      <c r="I804" s="15">
        <v>243</v>
      </c>
      <c r="J804" s="77"/>
      <c r="K804" s="92"/>
    </row>
    <row r="805" spans="1:11" ht="20" x14ac:dyDescent="0.25">
      <c r="A805" s="14" t="s">
        <v>2293</v>
      </c>
      <c r="B805" s="14" t="s">
        <v>3393</v>
      </c>
      <c r="C805" s="14" t="s">
        <v>3393</v>
      </c>
      <c r="D805" s="16" t="s">
        <v>2773</v>
      </c>
      <c r="E805" s="16"/>
      <c r="F805" s="14" t="s">
        <v>3391</v>
      </c>
      <c r="G805" s="14"/>
      <c r="H805" s="14" t="s">
        <v>3332</v>
      </c>
      <c r="I805" s="15">
        <v>0</v>
      </c>
      <c r="J805" s="77"/>
      <c r="K805" s="92"/>
    </row>
    <row r="806" spans="1:11" ht="20" x14ac:dyDescent="0.25">
      <c r="A806" s="14" t="s">
        <v>2293</v>
      </c>
      <c r="B806" s="14" t="s">
        <v>3394</v>
      </c>
      <c r="C806" s="14" t="s">
        <v>3394</v>
      </c>
      <c r="D806" s="16" t="s">
        <v>2684</v>
      </c>
      <c r="E806" s="16"/>
      <c r="F806" s="14" t="s">
        <v>3395</v>
      </c>
      <c r="G806" s="14" t="s">
        <v>3396</v>
      </c>
      <c r="H806" s="14" t="s">
        <v>3397</v>
      </c>
      <c r="I806" s="15">
        <v>0</v>
      </c>
      <c r="J806" s="77"/>
      <c r="K806" s="92"/>
    </row>
    <row r="807" spans="1:11" ht="20" x14ac:dyDescent="0.25">
      <c r="A807" s="14" t="s">
        <v>2293</v>
      </c>
      <c r="B807" s="14" t="s">
        <v>3394</v>
      </c>
      <c r="C807" s="14" t="s">
        <v>3394</v>
      </c>
      <c r="D807" s="16" t="s">
        <v>2684</v>
      </c>
      <c r="E807" s="16"/>
      <c r="F807" s="14" t="s">
        <v>3398</v>
      </c>
      <c r="G807" s="14" t="s">
        <v>3396</v>
      </c>
      <c r="H807" s="14" t="s">
        <v>3397</v>
      </c>
      <c r="I807" s="15">
        <v>135</v>
      </c>
      <c r="J807" s="77"/>
      <c r="K807" s="92"/>
    </row>
    <row r="808" spans="1:11" ht="30" x14ac:dyDescent="0.25">
      <c r="A808" s="14" t="s">
        <v>3773</v>
      </c>
      <c r="B808" s="14" t="s">
        <v>3399</v>
      </c>
      <c r="C808" s="14" t="s">
        <v>3399</v>
      </c>
      <c r="D808" s="16" t="s">
        <v>2684</v>
      </c>
      <c r="E808" s="16"/>
      <c r="F808" s="14" t="s">
        <v>3400</v>
      </c>
      <c r="G808" s="14"/>
      <c r="H808" s="14" t="s">
        <v>3353</v>
      </c>
      <c r="I808" s="15">
        <v>0</v>
      </c>
      <c r="J808" s="77"/>
      <c r="K808" s="92"/>
    </row>
    <row r="809" spans="1:11" ht="12.5" x14ac:dyDescent="0.25">
      <c r="A809" s="14" t="s">
        <v>3773</v>
      </c>
      <c r="B809" s="14" t="s">
        <v>3399</v>
      </c>
      <c r="C809" s="14" t="s">
        <v>3399</v>
      </c>
      <c r="D809" s="16" t="s">
        <v>2684</v>
      </c>
      <c r="E809" s="16"/>
      <c r="F809" s="14" t="s">
        <v>2861</v>
      </c>
      <c r="G809" s="14"/>
      <c r="H809" s="14" t="s">
        <v>3353</v>
      </c>
      <c r="I809" s="15">
        <v>380</v>
      </c>
      <c r="J809" s="77"/>
      <c r="K809" s="92"/>
    </row>
    <row r="810" spans="1:11" ht="30" x14ac:dyDescent="0.25">
      <c r="A810" s="14" t="s">
        <v>3773</v>
      </c>
      <c r="B810" s="14" t="s">
        <v>3401</v>
      </c>
      <c r="C810" s="14" t="s">
        <v>3401</v>
      </c>
      <c r="D810" s="16" t="s">
        <v>2684</v>
      </c>
      <c r="E810" s="16"/>
      <c r="F810" s="14" t="s">
        <v>3402</v>
      </c>
      <c r="G810" s="14"/>
      <c r="H810" s="14" t="s">
        <v>3353</v>
      </c>
      <c r="I810" s="15">
        <v>0</v>
      </c>
      <c r="J810" s="77"/>
      <c r="K810" s="92"/>
    </row>
    <row r="811" spans="1:11" ht="12.5" x14ac:dyDescent="0.25">
      <c r="A811" s="14" t="s">
        <v>3773</v>
      </c>
      <c r="B811" s="14" t="s">
        <v>3401</v>
      </c>
      <c r="C811" s="14" t="s">
        <v>3401</v>
      </c>
      <c r="D811" s="16" t="s">
        <v>2684</v>
      </c>
      <c r="E811" s="16"/>
      <c r="F811" s="14" t="s">
        <v>2861</v>
      </c>
      <c r="G811" s="14"/>
      <c r="H811" s="14" t="s">
        <v>3353</v>
      </c>
      <c r="I811" s="15">
        <v>380</v>
      </c>
      <c r="J811" s="77"/>
      <c r="K811" s="92"/>
    </row>
    <row r="812" spans="1:11" ht="20" x14ac:dyDescent="0.25">
      <c r="A812" s="14" t="s">
        <v>2293</v>
      </c>
      <c r="B812" s="14" t="s">
        <v>3403</v>
      </c>
      <c r="C812" s="14" t="s">
        <v>3403</v>
      </c>
      <c r="D812" s="16" t="s">
        <v>2684</v>
      </c>
      <c r="E812" s="16"/>
      <c r="F812" s="14" t="s">
        <v>3404</v>
      </c>
      <c r="G812" s="14"/>
      <c r="H812" s="14" t="s">
        <v>3405</v>
      </c>
      <c r="I812" s="15">
        <v>0</v>
      </c>
      <c r="J812" s="77"/>
      <c r="K812" s="92"/>
    </row>
    <row r="813" spans="1:11" ht="20" x14ac:dyDescent="0.25">
      <c r="A813" s="14" t="s">
        <v>2293</v>
      </c>
      <c r="B813" s="14" t="s">
        <v>3403</v>
      </c>
      <c r="C813" s="14" t="s">
        <v>3403</v>
      </c>
      <c r="D813" s="16" t="s">
        <v>2684</v>
      </c>
      <c r="E813" s="16"/>
      <c r="F813" s="14" t="s">
        <v>3406</v>
      </c>
      <c r="G813" s="14"/>
      <c r="H813" s="14" t="s">
        <v>3405</v>
      </c>
      <c r="I813" s="15">
        <v>8.1999999999999993</v>
      </c>
      <c r="J813" s="77"/>
      <c r="K813" s="92"/>
    </row>
    <row r="814" spans="1:11" ht="20" x14ac:dyDescent="0.25">
      <c r="A814" s="14" t="s">
        <v>2293</v>
      </c>
      <c r="B814" s="14" t="s">
        <v>3403</v>
      </c>
      <c r="C814" s="14" t="s">
        <v>3403</v>
      </c>
      <c r="D814" s="16" t="s">
        <v>2684</v>
      </c>
      <c r="E814" s="16"/>
      <c r="F814" s="14" t="s">
        <v>3407</v>
      </c>
      <c r="G814" s="14"/>
      <c r="H814" s="14" t="s">
        <v>3405</v>
      </c>
      <c r="I814" s="15">
        <v>37</v>
      </c>
      <c r="J814" s="77"/>
      <c r="K814" s="92"/>
    </row>
    <row r="815" spans="1:11" ht="30" x14ac:dyDescent="0.25">
      <c r="A815" s="14" t="s">
        <v>2293</v>
      </c>
      <c r="B815" s="14" t="s">
        <v>3408</v>
      </c>
      <c r="C815" s="14" t="s">
        <v>3408</v>
      </c>
      <c r="D815" s="16" t="s">
        <v>2773</v>
      </c>
      <c r="E815" s="16"/>
      <c r="F815" s="14" t="s">
        <v>3409</v>
      </c>
      <c r="G815" s="14"/>
      <c r="H815" s="14" t="s">
        <v>3358</v>
      </c>
      <c r="I815" s="15">
        <v>0</v>
      </c>
      <c r="J815" s="77"/>
      <c r="K815" s="92"/>
    </row>
    <row r="816" spans="1:11" ht="20" x14ac:dyDescent="0.25">
      <c r="A816" s="14" t="s">
        <v>2293</v>
      </c>
      <c r="B816" s="14" t="s">
        <v>3408</v>
      </c>
      <c r="C816" s="14" t="s">
        <v>3408</v>
      </c>
      <c r="D816" s="16" t="s">
        <v>2773</v>
      </c>
      <c r="E816" s="16"/>
      <c r="F816" s="14" t="s">
        <v>2643</v>
      </c>
      <c r="G816" s="14"/>
      <c r="H816" s="14" t="s">
        <v>3358</v>
      </c>
      <c r="I816" s="15">
        <v>162.6</v>
      </c>
      <c r="J816" s="77"/>
      <c r="K816" s="92"/>
    </row>
    <row r="817" spans="1:11" ht="20" x14ac:dyDescent="0.25">
      <c r="A817" s="14" t="s">
        <v>2293</v>
      </c>
      <c r="B817" s="14" t="s">
        <v>3408</v>
      </c>
      <c r="C817" s="14" t="s">
        <v>3408</v>
      </c>
      <c r="D817" s="16" t="s">
        <v>2773</v>
      </c>
      <c r="E817" s="16"/>
      <c r="F817" s="14" t="s">
        <v>3410</v>
      </c>
      <c r="G817" s="14"/>
      <c r="H817" s="14" t="s">
        <v>3358</v>
      </c>
      <c r="I817" s="15">
        <v>55</v>
      </c>
      <c r="J817" s="77"/>
      <c r="K817" s="92"/>
    </row>
    <row r="818" spans="1:11" ht="20" x14ac:dyDescent="0.25">
      <c r="A818" s="14" t="s">
        <v>2293</v>
      </c>
      <c r="B818" s="14" t="s">
        <v>3408</v>
      </c>
      <c r="C818" s="14" t="s">
        <v>3408</v>
      </c>
      <c r="D818" s="16" t="s">
        <v>2773</v>
      </c>
      <c r="E818" s="16"/>
      <c r="F818" s="14" t="s">
        <v>3411</v>
      </c>
      <c r="G818" s="14"/>
      <c r="H818" s="14" t="s">
        <v>3358</v>
      </c>
      <c r="I818" s="15">
        <v>120</v>
      </c>
      <c r="J818" s="77"/>
      <c r="K818" s="92"/>
    </row>
    <row r="819" spans="1:11" ht="20" x14ac:dyDescent="0.25">
      <c r="A819" s="14" t="s">
        <v>2293</v>
      </c>
      <c r="B819" s="14" t="s">
        <v>3408</v>
      </c>
      <c r="C819" s="14" t="s">
        <v>3408</v>
      </c>
      <c r="D819" s="16" t="s">
        <v>2773</v>
      </c>
      <c r="E819" s="16"/>
      <c r="F819" s="14" t="s">
        <v>2861</v>
      </c>
      <c r="G819" s="14"/>
      <c r="H819" s="14" t="s">
        <v>3358</v>
      </c>
      <c r="I819" s="15">
        <v>190</v>
      </c>
      <c r="J819" s="77"/>
      <c r="K819" s="92"/>
    </row>
    <row r="820" spans="1:11" ht="30" x14ac:dyDescent="0.25">
      <c r="A820" s="14" t="s">
        <v>3773</v>
      </c>
      <c r="B820" s="14" t="s">
        <v>3412</v>
      </c>
      <c r="C820" s="14" t="s">
        <v>3412</v>
      </c>
      <c r="D820" s="16" t="s">
        <v>2773</v>
      </c>
      <c r="E820" s="16"/>
      <c r="F820" s="14" t="s">
        <v>3413</v>
      </c>
      <c r="G820" s="14"/>
      <c r="H820" s="14" t="s">
        <v>3358</v>
      </c>
      <c r="I820" s="15">
        <v>0</v>
      </c>
      <c r="J820" s="77"/>
      <c r="K820" s="92"/>
    </row>
    <row r="821" spans="1:11" ht="12.5" x14ac:dyDescent="0.25">
      <c r="A821" s="14" t="s">
        <v>3773</v>
      </c>
      <c r="B821" s="14" t="s">
        <v>3412</v>
      </c>
      <c r="C821" s="14" t="s">
        <v>3412</v>
      </c>
      <c r="D821" s="16" t="s">
        <v>2773</v>
      </c>
      <c r="E821" s="16"/>
      <c r="F821" s="14" t="s">
        <v>3410</v>
      </c>
      <c r="G821" s="14"/>
      <c r="H821" s="14" t="s">
        <v>3358</v>
      </c>
      <c r="I821" s="15">
        <v>71.25</v>
      </c>
      <c r="J821" s="77"/>
      <c r="K821" s="92"/>
    </row>
    <row r="822" spans="1:11" ht="12.5" x14ac:dyDescent="0.25">
      <c r="A822" s="14" t="s">
        <v>3773</v>
      </c>
      <c r="B822" s="14" t="s">
        <v>3412</v>
      </c>
      <c r="C822" s="14" t="s">
        <v>3412</v>
      </c>
      <c r="D822" s="16" t="s">
        <v>2773</v>
      </c>
      <c r="E822" s="16"/>
      <c r="F822" s="14" t="s">
        <v>2643</v>
      </c>
      <c r="G822" s="14"/>
      <c r="H822" s="14" t="s">
        <v>3358</v>
      </c>
      <c r="I822" s="15">
        <v>107.7</v>
      </c>
      <c r="J822" s="77"/>
      <c r="K822" s="92"/>
    </row>
    <row r="823" spans="1:11" ht="12.5" x14ac:dyDescent="0.25">
      <c r="A823" s="14" t="s">
        <v>3773</v>
      </c>
      <c r="B823" s="14" t="s">
        <v>3412</v>
      </c>
      <c r="C823" s="14" t="s">
        <v>3412</v>
      </c>
      <c r="D823" s="16" t="s">
        <v>2773</v>
      </c>
      <c r="E823" s="16"/>
      <c r="F823" s="14" t="s">
        <v>3414</v>
      </c>
      <c r="G823" s="14"/>
      <c r="H823" s="14" t="s">
        <v>3358</v>
      </c>
      <c r="I823" s="15">
        <v>90</v>
      </c>
      <c r="J823" s="77"/>
      <c r="K823" s="92"/>
    </row>
    <row r="824" spans="1:11" ht="20" x14ac:dyDescent="0.25">
      <c r="A824" s="14" t="s">
        <v>2293</v>
      </c>
      <c r="B824" s="14" t="s">
        <v>3163</v>
      </c>
      <c r="C824" s="14" t="s">
        <v>3163</v>
      </c>
      <c r="D824" s="16" t="s">
        <v>2773</v>
      </c>
      <c r="E824" s="16"/>
      <c r="F824" s="14" t="s">
        <v>3415</v>
      </c>
      <c r="G824" s="14"/>
      <c r="H824" s="14" t="s">
        <v>3332</v>
      </c>
      <c r="I824" s="15">
        <v>0</v>
      </c>
      <c r="J824" s="77"/>
      <c r="K824" s="92"/>
    </row>
    <row r="825" spans="1:11" ht="20" x14ac:dyDescent="0.25">
      <c r="A825" s="14" t="s">
        <v>2293</v>
      </c>
      <c r="B825" s="14" t="s">
        <v>3416</v>
      </c>
      <c r="C825" s="14" t="s">
        <v>3416</v>
      </c>
      <c r="D825" s="16" t="s">
        <v>2773</v>
      </c>
      <c r="E825" s="16"/>
      <c r="F825" s="14" t="s">
        <v>3417</v>
      </c>
      <c r="G825" s="14"/>
      <c r="H825" s="14" t="s">
        <v>3332</v>
      </c>
      <c r="I825" s="15">
        <v>0</v>
      </c>
      <c r="J825" s="77"/>
      <c r="K825" s="92"/>
    </row>
    <row r="826" spans="1:11" ht="20" x14ac:dyDescent="0.25">
      <c r="A826" s="14" t="s">
        <v>2293</v>
      </c>
      <c r="B826" s="14" t="s">
        <v>3418</v>
      </c>
      <c r="C826" s="14" t="s">
        <v>3418</v>
      </c>
      <c r="D826" s="16" t="s">
        <v>2684</v>
      </c>
      <c r="E826" s="16"/>
      <c r="F826" s="14" t="s">
        <v>3419</v>
      </c>
      <c r="G826" s="14"/>
      <c r="H826" s="14" t="s">
        <v>3420</v>
      </c>
      <c r="I826" s="15">
        <v>0</v>
      </c>
      <c r="J826" s="77"/>
      <c r="K826" s="92"/>
    </row>
    <row r="827" spans="1:11" ht="20" x14ac:dyDescent="0.25">
      <c r="A827" s="14" t="s">
        <v>2293</v>
      </c>
      <c r="B827" s="14" t="s">
        <v>3418</v>
      </c>
      <c r="C827" s="14" t="s">
        <v>3418</v>
      </c>
      <c r="D827" s="16" t="s">
        <v>2684</v>
      </c>
      <c r="E827" s="16"/>
      <c r="F827" s="14" t="s">
        <v>3355</v>
      </c>
      <c r="G827" s="14"/>
      <c r="H827" s="14" t="s">
        <v>3420</v>
      </c>
      <c r="I827" s="15">
        <v>240</v>
      </c>
      <c r="J827" s="77"/>
      <c r="K827" s="92"/>
    </row>
    <row r="828" spans="1:11" ht="12.5" x14ac:dyDescent="0.25">
      <c r="A828" s="14" t="s">
        <v>3762</v>
      </c>
      <c r="B828" s="14" t="s">
        <v>3421</v>
      </c>
      <c r="C828" s="14" t="s">
        <v>3421</v>
      </c>
      <c r="D828" s="16" t="s">
        <v>2684</v>
      </c>
      <c r="E828" s="16"/>
      <c r="F828" s="14" t="s">
        <v>3422</v>
      </c>
      <c r="G828" s="14"/>
      <c r="H828" s="14" t="s">
        <v>3423</v>
      </c>
      <c r="I828" s="15">
        <v>0</v>
      </c>
      <c r="J828" s="77"/>
      <c r="K828" s="92"/>
    </row>
    <row r="829" spans="1:11" ht="12.5" x14ac:dyDescent="0.25">
      <c r="A829" s="14" t="s">
        <v>3762</v>
      </c>
      <c r="B829" s="14" t="s">
        <v>3421</v>
      </c>
      <c r="C829" s="14" t="s">
        <v>3421</v>
      </c>
      <c r="D829" s="16" t="s">
        <v>2684</v>
      </c>
      <c r="E829" s="16"/>
      <c r="F829" s="14" t="s">
        <v>3424</v>
      </c>
      <c r="G829" s="14"/>
      <c r="H829" s="14" t="s">
        <v>3423</v>
      </c>
      <c r="I829" s="15">
        <v>630.99</v>
      </c>
      <c r="J829" s="77"/>
      <c r="K829" s="92"/>
    </row>
    <row r="830" spans="1:11" ht="12.5" x14ac:dyDescent="0.25">
      <c r="A830" s="14" t="s">
        <v>3761</v>
      </c>
      <c r="B830" s="14" t="s">
        <v>3425</v>
      </c>
      <c r="C830" s="14" t="s">
        <v>3425</v>
      </c>
      <c r="D830" s="16" t="s">
        <v>2684</v>
      </c>
      <c r="E830" s="16"/>
      <c r="F830" s="14" t="s">
        <v>3426</v>
      </c>
      <c r="G830" s="14"/>
      <c r="H830" s="14" t="s">
        <v>3287</v>
      </c>
      <c r="I830" s="15">
        <v>0</v>
      </c>
      <c r="J830" s="77"/>
      <c r="K830" s="92"/>
    </row>
    <row r="831" spans="1:11" ht="20" x14ac:dyDescent="0.25">
      <c r="A831" s="14" t="s">
        <v>3761</v>
      </c>
      <c r="B831" s="14" t="s">
        <v>3425</v>
      </c>
      <c r="C831" s="14" t="s">
        <v>3425</v>
      </c>
      <c r="D831" s="16" t="s">
        <v>2684</v>
      </c>
      <c r="E831" s="16"/>
      <c r="F831" s="14" t="s">
        <v>3427</v>
      </c>
      <c r="G831" s="14"/>
      <c r="H831" s="14" t="s">
        <v>3287</v>
      </c>
      <c r="I831" s="15">
        <v>480</v>
      </c>
      <c r="J831" s="77"/>
      <c r="K831" s="92"/>
    </row>
    <row r="832" spans="1:11" ht="12.5" x14ac:dyDescent="0.25">
      <c r="A832" s="14" t="s">
        <v>3761</v>
      </c>
      <c r="B832" s="14" t="s">
        <v>3425</v>
      </c>
      <c r="C832" s="14" t="s">
        <v>3425</v>
      </c>
      <c r="D832" s="16" t="s">
        <v>2684</v>
      </c>
      <c r="E832" s="16"/>
      <c r="F832" s="14" t="s">
        <v>3428</v>
      </c>
      <c r="G832" s="14"/>
      <c r="H832" s="14" t="s">
        <v>3287</v>
      </c>
      <c r="I832" s="15">
        <v>256.8</v>
      </c>
      <c r="J832" s="77"/>
      <c r="K832" s="92"/>
    </row>
    <row r="833" spans="1:11" ht="12.5" x14ac:dyDescent="0.25">
      <c r="A833" s="14" t="s">
        <v>3761</v>
      </c>
      <c r="B833" s="14" t="s">
        <v>3425</v>
      </c>
      <c r="C833" s="14" t="s">
        <v>3425</v>
      </c>
      <c r="D833" s="16" t="s">
        <v>2684</v>
      </c>
      <c r="E833" s="16"/>
      <c r="F833" s="14" t="s">
        <v>3429</v>
      </c>
      <c r="G833" s="14"/>
      <c r="H833" s="14" t="s">
        <v>3287</v>
      </c>
      <c r="I833" s="15">
        <v>390</v>
      </c>
      <c r="J833" s="77"/>
      <c r="K833" s="92"/>
    </row>
    <row r="834" spans="1:11" ht="12.5" x14ac:dyDescent="0.25">
      <c r="A834" s="14" t="s">
        <v>3761</v>
      </c>
      <c r="B834" s="14" t="s">
        <v>3425</v>
      </c>
      <c r="C834" s="14" t="s">
        <v>3425</v>
      </c>
      <c r="D834" s="16" t="s">
        <v>2684</v>
      </c>
      <c r="E834" s="16"/>
      <c r="F834" s="14" t="s">
        <v>3430</v>
      </c>
      <c r="G834" s="14"/>
      <c r="H834" s="14" t="s">
        <v>3287</v>
      </c>
      <c r="I834" s="15">
        <v>106.7</v>
      </c>
      <c r="J834" s="77"/>
      <c r="K834" s="92"/>
    </row>
    <row r="835" spans="1:11" ht="30" x14ac:dyDescent="0.25">
      <c r="A835" s="14" t="s">
        <v>3758</v>
      </c>
      <c r="B835" s="14" t="s">
        <v>3431</v>
      </c>
      <c r="C835" s="14" t="s">
        <v>3431</v>
      </c>
      <c r="D835" s="16" t="s">
        <v>2684</v>
      </c>
      <c r="E835" s="16"/>
      <c r="F835" s="14" t="s">
        <v>3432</v>
      </c>
      <c r="G835" s="14"/>
      <c r="H835" s="14" t="s">
        <v>3433</v>
      </c>
      <c r="I835" s="15">
        <v>0</v>
      </c>
      <c r="J835" s="77"/>
      <c r="K835" s="92"/>
    </row>
    <row r="836" spans="1:11" ht="12.5" x14ac:dyDescent="0.25">
      <c r="A836" s="14" t="s">
        <v>3758</v>
      </c>
      <c r="B836" s="14" t="s">
        <v>3431</v>
      </c>
      <c r="C836" s="14" t="s">
        <v>3431</v>
      </c>
      <c r="D836" s="16" t="s">
        <v>2684</v>
      </c>
      <c r="E836" s="16"/>
      <c r="F836" s="14" t="s">
        <v>3434</v>
      </c>
      <c r="G836" s="14"/>
      <c r="H836" s="14" t="s">
        <v>3433</v>
      </c>
      <c r="I836" s="15">
        <v>141</v>
      </c>
      <c r="J836" s="77"/>
      <c r="K836" s="92"/>
    </row>
    <row r="837" spans="1:11" ht="12.5" x14ac:dyDescent="0.25">
      <c r="A837" s="14" t="s">
        <v>3758</v>
      </c>
      <c r="B837" s="14" t="s">
        <v>3431</v>
      </c>
      <c r="C837" s="14" t="s">
        <v>3431</v>
      </c>
      <c r="D837" s="16" t="s">
        <v>2684</v>
      </c>
      <c r="E837" s="16"/>
      <c r="F837" s="14" t="s">
        <v>2861</v>
      </c>
      <c r="G837" s="14"/>
      <c r="H837" s="14" t="s">
        <v>3433</v>
      </c>
      <c r="I837" s="15">
        <v>58</v>
      </c>
      <c r="J837" s="77"/>
      <c r="K837" s="92"/>
    </row>
    <row r="838" spans="1:11" ht="20" x14ac:dyDescent="0.25">
      <c r="A838" s="14" t="s">
        <v>3758</v>
      </c>
      <c r="B838" s="14" t="s">
        <v>3435</v>
      </c>
      <c r="C838" s="14" t="s">
        <v>3435</v>
      </c>
      <c r="D838" s="16" t="s">
        <v>2780</v>
      </c>
      <c r="E838" s="16"/>
      <c r="F838" s="14" t="s">
        <v>3436</v>
      </c>
      <c r="G838" s="14"/>
      <c r="H838" s="14" t="s">
        <v>3433</v>
      </c>
      <c r="I838" s="15">
        <v>0</v>
      </c>
      <c r="J838" s="77"/>
      <c r="K838" s="92"/>
    </row>
    <row r="839" spans="1:11" ht="12.5" x14ac:dyDescent="0.25">
      <c r="A839" s="14" t="s">
        <v>3758</v>
      </c>
      <c r="B839" s="14" t="s">
        <v>3435</v>
      </c>
      <c r="C839" s="14" t="s">
        <v>3435</v>
      </c>
      <c r="D839" s="16" t="s">
        <v>2780</v>
      </c>
      <c r="E839" s="16"/>
      <c r="F839" s="14" t="s">
        <v>3354</v>
      </c>
      <c r="G839" s="14"/>
      <c r="H839" s="14" t="s">
        <v>3433</v>
      </c>
      <c r="I839" s="15">
        <v>30</v>
      </c>
      <c r="J839" s="77"/>
      <c r="K839" s="92"/>
    </row>
    <row r="840" spans="1:11" ht="12.5" x14ac:dyDescent="0.25">
      <c r="A840" s="14" t="s">
        <v>3758</v>
      </c>
      <c r="B840" s="14" t="s">
        <v>3435</v>
      </c>
      <c r="C840" s="14" t="s">
        <v>3435</v>
      </c>
      <c r="D840" s="16" t="s">
        <v>2780</v>
      </c>
      <c r="E840" s="16"/>
      <c r="F840" s="14" t="s">
        <v>3437</v>
      </c>
      <c r="G840" s="14"/>
      <c r="H840" s="14" t="s">
        <v>3433</v>
      </c>
      <c r="I840" s="15">
        <v>162</v>
      </c>
      <c r="J840" s="77"/>
      <c r="K840" s="92"/>
    </row>
    <row r="841" spans="1:11" ht="20" x14ac:dyDescent="0.25">
      <c r="A841" s="14" t="s">
        <v>3758</v>
      </c>
      <c r="B841" s="14" t="s">
        <v>3438</v>
      </c>
      <c r="C841" s="14" t="s">
        <v>3438</v>
      </c>
      <c r="D841" s="16" t="s">
        <v>2684</v>
      </c>
      <c r="E841" s="16"/>
      <c r="F841" s="14" t="s">
        <v>3439</v>
      </c>
      <c r="G841" s="14"/>
      <c r="H841" s="14" t="s">
        <v>3433</v>
      </c>
      <c r="I841" s="15">
        <v>0</v>
      </c>
      <c r="J841" s="77"/>
      <c r="K841" s="92"/>
    </row>
    <row r="842" spans="1:11" ht="12.5" x14ac:dyDescent="0.25">
      <c r="A842" s="14" t="s">
        <v>3758</v>
      </c>
      <c r="B842" s="14" t="s">
        <v>3438</v>
      </c>
      <c r="C842" s="14" t="s">
        <v>3438</v>
      </c>
      <c r="D842" s="16" t="s">
        <v>2684</v>
      </c>
      <c r="E842" s="16"/>
      <c r="F842" s="14" t="s">
        <v>3354</v>
      </c>
      <c r="G842" s="14"/>
      <c r="H842" s="14" t="s">
        <v>3433</v>
      </c>
      <c r="I842" s="15">
        <v>25</v>
      </c>
      <c r="J842" s="77"/>
      <c r="K842" s="92"/>
    </row>
    <row r="843" spans="1:11" ht="12.5" x14ac:dyDescent="0.25">
      <c r="A843" s="14" t="s">
        <v>3758</v>
      </c>
      <c r="B843" s="14" t="s">
        <v>3438</v>
      </c>
      <c r="C843" s="14" t="s">
        <v>3438</v>
      </c>
      <c r="D843" s="16" t="s">
        <v>2684</v>
      </c>
      <c r="E843" s="16"/>
      <c r="F843" s="14" t="s">
        <v>3437</v>
      </c>
      <c r="G843" s="14"/>
      <c r="H843" s="14" t="s">
        <v>3433</v>
      </c>
      <c r="I843" s="15">
        <v>165</v>
      </c>
      <c r="J843" s="77"/>
      <c r="K843" s="92"/>
    </row>
    <row r="844" spans="1:11" ht="12.5" x14ac:dyDescent="0.25">
      <c r="A844" s="14" t="s">
        <v>3758</v>
      </c>
      <c r="B844" s="14" t="s">
        <v>3438</v>
      </c>
      <c r="C844" s="14" t="s">
        <v>3438</v>
      </c>
      <c r="D844" s="16" t="s">
        <v>2684</v>
      </c>
      <c r="E844" s="16"/>
      <c r="F844" s="14" t="s">
        <v>2861</v>
      </c>
      <c r="G844" s="14"/>
      <c r="H844" s="14" t="s">
        <v>3433</v>
      </c>
      <c r="I844" s="15">
        <v>175</v>
      </c>
      <c r="J844" s="77"/>
      <c r="K844" s="92"/>
    </row>
    <row r="845" spans="1:11" ht="30" x14ac:dyDescent="0.25">
      <c r="A845" s="14" t="s">
        <v>3755</v>
      </c>
      <c r="B845" s="14" t="s">
        <v>3440</v>
      </c>
      <c r="C845" s="14" t="s">
        <v>3440</v>
      </c>
      <c r="D845" s="16" t="s">
        <v>2780</v>
      </c>
      <c r="E845" s="16"/>
      <c r="F845" s="14" t="s">
        <v>3441</v>
      </c>
      <c r="G845" s="14"/>
      <c r="H845" s="14" t="s">
        <v>3442</v>
      </c>
      <c r="I845" s="15">
        <v>0</v>
      </c>
      <c r="J845" s="77"/>
      <c r="K845" s="92"/>
    </row>
    <row r="846" spans="1:11" ht="12.5" x14ac:dyDescent="0.25">
      <c r="A846" s="14" t="s">
        <v>3755</v>
      </c>
      <c r="B846" s="14" t="s">
        <v>3440</v>
      </c>
      <c r="C846" s="14" t="s">
        <v>3440</v>
      </c>
      <c r="D846" s="16" t="s">
        <v>2780</v>
      </c>
      <c r="E846" s="16"/>
      <c r="F846" s="14" t="s">
        <v>3443</v>
      </c>
      <c r="G846" s="14"/>
      <c r="H846" s="14" t="s">
        <v>3442</v>
      </c>
      <c r="I846" s="15">
        <v>563.4</v>
      </c>
      <c r="J846" s="77"/>
      <c r="K846" s="92"/>
    </row>
    <row r="847" spans="1:11" ht="20" x14ac:dyDescent="0.25">
      <c r="A847" s="14" t="s">
        <v>3758</v>
      </c>
      <c r="B847" s="14" t="s">
        <v>3444</v>
      </c>
      <c r="C847" s="14" t="s">
        <v>3444</v>
      </c>
      <c r="D847" s="16" t="s">
        <v>2780</v>
      </c>
      <c r="E847" s="16"/>
      <c r="F847" s="14" t="s">
        <v>3445</v>
      </c>
      <c r="G847" s="14"/>
      <c r="H847" s="14" t="s">
        <v>3433</v>
      </c>
      <c r="I847" s="15">
        <v>0</v>
      </c>
      <c r="J847" s="77"/>
      <c r="K847" s="92"/>
    </row>
    <row r="848" spans="1:11" ht="12.5" x14ac:dyDescent="0.25">
      <c r="A848" s="14" t="s">
        <v>3758</v>
      </c>
      <c r="B848" s="14" t="s">
        <v>3444</v>
      </c>
      <c r="C848" s="14" t="s">
        <v>3444</v>
      </c>
      <c r="D848" s="16" t="s">
        <v>2780</v>
      </c>
      <c r="E848" s="16"/>
      <c r="F848" s="14" t="s">
        <v>3446</v>
      </c>
      <c r="G848" s="14"/>
      <c r="H848" s="14" t="s">
        <v>3433</v>
      </c>
      <c r="I848" s="15">
        <v>21</v>
      </c>
      <c r="J848" s="77"/>
      <c r="K848" s="92"/>
    </row>
    <row r="849" spans="1:11" ht="12.5" x14ac:dyDescent="0.25">
      <c r="A849" s="14" t="s">
        <v>3758</v>
      </c>
      <c r="B849" s="14" t="s">
        <v>3444</v>
      </c>
      <c r="C849" s="14" t="s">
        <v>3444</v>
      </c>
      <c r="D849" s="16" t="s">
        <v>2780</v>
      </c>
      <c r="E849" s="16"/>
      <c r="F849" s="14" t="s">
        <v>3354</v>
      </c>
      <c r="G849" s="14"/>
      <c r="H849" s="14" t="s">
        <v>3433</v>
      </c>
      <c r="I849" s="15">
        <v>30</v>
      </c>
      <c r="J849" s="77"/>
      <c r="K849" s="92"/>
    </row>
    <row r="850" spans="1:11" ht="20" x14ac:dyDescent="0.25">
      <c r="A850" s="14" t="s">
        <v>2293</v>
      </c>
      <c r="B850" s="14" t="s">
        <v>3447</v>
      </c>
      <c r="C850" s="14" t="s">
        <v>3447</v>
      </c>
      <c r="D850" s="16" t="s">
        <v>2780</v>
      </c>
      <c r="E850" s="16"/>
      <c r="F850" s="14" t="s">
        <v>3445</v>
      </c>
      <c r="G850" s="14"/>
      <c r="H850" s="14" t="s">
        <v>3448</v>
      </c>
      <c r="I850" s="15">
        <v>0</v>
      </c>
      <c r="J850" s="77"/>
      <c r="K850" s="92"/>
    </row>
    <row r="851" spans="1:11" ht="20" x14ac:dyDescent="0.25">
      <c r="A851" s="14" t="s">
        <v>2293</v>
      </c>
      <c r="B851" s="14" t="s">
        <v>3447</v>
      </c>
      <c r="C851" s="14" t="s">
        <v>3447</v>
      </c>
      <c r="D851" s="16" t="s">
        <v>2780</v>
      </c>
      <c r="E851" s="16"/>
      <c r="F851" s="14" t="s">
        <v>3449</v>
      </c>
      <c r="G851" s="14"/>
      <c r="H851" s="14" t="s">
        <v>3448</v>
      </c>
      <c r="I851" s="15">
        <v>99.9</v>
      </c>
      <c r="J851" s="77"/>
      <c r="K851" s="92"/>
    </row>
    <row r="852" spans="1:11" ht="30" x14ac:dyDescent="0.25">
      <c r="A852" s="14" t="s">
        <v>3755</v>
      </c>
      <c r="B852" s="14" t="s">
        <v>3450</v>
      </c>
      <c r="C852" s="14" t="s">
        <v>3450</v>
      </c>
      <c r="D852" s="16" t="s">
        <v>2780</v>
      </c>
      <c r="E852" s="16"/>
      <c r="F852" s="14" t="s">
        <v>3451</v>
      </c>
      <c r="G852" s="14"/>
      <c r="H852" s="14" t="s">
        <v>1454</v>
      </c>
      <c r="I852" s="15">
        <v>0</v>
      </c>
      <c r="J852" s="77"/>
      <c r="K852" s="92"/>
    </row>
    <row r="853" spans="1:11" ht="12.5" x14ac:dyDescent="0.25">
      <c r="A853" s="14" t="s">
        <v>3755</v>
      </c>
      <c r="B853" s="14" t="s">
        <v>3450</v>
      </c>
      <c r="C853" s="14" t="s">
        <v>3450</v>
      </c>
      <c r="D853" s="16" t="s">
        <v>2780</v>
      </c>
      <c r="E853" s="16"/>
      <c r="F853" s="14" t="s">
        <v>2861</v>
      </c>
      <c r="G853" s="14"/>
      <c r="H853" s="14" t="s">
        <v>1454</v>
      </c>
      <c r="I853" s="15">
        <v>272.39</v>
      </c>
      <c r="J853" s="77"/>
      <c r="K853" s="92"/>
    </row>
    <row r="854" spans="1:11" ht="12.5" x14ac:dyDescent="0.25">
      <c r="A854" s="14" t="s">
        <v>3760</v>
      </c>
      <c r="B854" s="14" t="s">
        <v>3452</v>
      </c>
      <c r="C854" s="14" t="s">
        <v>3452</v>
      </c>
      <c r="D854" s="16" t="s">
        <v>2780</v>
      </c>
      <c r="E854" s="16"/>
      <c r="F854" s="14" t="s">
        <v>3453</v>
      </c>
      <c r="G854" s="14"/>
      <c r="H854" s="14" t="s">
        <v>3454</v>
      </c>
      <c r="I854" s="15">
        <v>0</v>
      </c>
      <c r="J854" s="77"/>
      <c r="K854" s="92"/>
    </row>
    <row r="855" spans="1:11" ht="12.5" x14ac:dyDescent="0.25">
      <c r="A855" s="14" t="s">
        <v>3760</v>
      </c>
      <c r="B855" s="14" t="s">
        <v>3452</v>
      </c>
      <c r="C855" s="14" t="s">
        <v>3452</v>
      </c>
      <c r="D855" s="16" t="s">
        <v>2780</v>
      </c>
      <c r="E855" s="16"/>
      <c r="F855" s="14" t="s">
        <v>3455</v>
      </c>
      <c r="G855" s="14"/>
      <c r="H855" s="14" t="s">
        <v>3454</v>
      </c>
      <c r="I855" s="15">
        <v>246</v>
      </c>
      <c r="J855" s="77"/>
      <c r="K855" s="92"/>
    </row>
    <row r="856" spans="1:11" ht="20" x14ac:dyDescent="0.25">
      <c r="A856" s="14" t="s">
        <v>2293</v>
      </c>
      <c r="B856" s="14" t="s">
        <v>3456</v>
      </c>
      <c r="C856" s="14" t="s">
        <v>3456</v>
      </c>
      <c r="D856" s="16" t="s">
        <v>2780</v>
      </c>
      <c r="E856" s="16"/>
      <c r="F856" s="14" t="s">
        <v>3379</v>
      </c>
      <c r="G856" s="14"/>
      <c r="H856" s="14" t="s">
        <v>3457</v>
      </c>
      <c r="I856" s="15">
        <v>0</v>
      </c>
      <c r="J856" s="77"/>
      <c r="K856" s="92"/>
    </row>
    <row r="857" spans="1:11" ht="20" x14ac:dyDescent="0.25">
      <c r="A857" s="14" t="s">
        <v>2293</v>
      </c>
      <c r="B857" s="14" t="s">
        <v>3456</v>
      </c>
      <c r="C857" s="14" t="s">
        <v>3456</v>
      </c>
      <c r="D857" s="16" t="s">
        <v>2780</v>
      </c>
      <c r="E857" s="16"/>
      <c r="F857" s="14" t="s">
        <v>3458</v>
      </c>
      <c r="G857" s="14"/>
      <c r="H857" s="14" t="s">
        <v>3457</v>
      </c>
      <c r="I857" s="15">
        <v>39</v>
      </c>
      <c r="J857" s="77"/>
      <c r="K857" s="92"/>
    </row>
    <row r="858" spans="1:11" ht="12.5" x14ac:dyDescent="0.25">
      <c r="A858" s="14" t="s">
        <v>3763</v>
      </c>
      <c r="B858" s="14" t="s">
        <v>3459</v>
      </c>
      <c r="C858" s="14" t="s">
        <v>3459</v>
      </c>
      <c r="D858" s="16" t="s">
        <v>2780</v>
      </c>
      <c r="E858" s="16"/>
      <c r="F858" s="14" t="s">
        <v>3460</v>
      </c>
      <c r="G858" s="14"/>
      <c r="H858" s="14" t="s">
        <v>3457</v>
      </c>
      <c r="I858" s="15">
        <v>0</v>
      </c>
      <c r="J858" s="77"/>
      <c r="K858" s="92"/>
    </row>
    <row r="859" spans="1:11" ht="12.5" x14ac:dyDescent="0.25">
      <c r="A859" s="14" t="s">
        <v>3763</v>
      </c>
      <c r="B859" s="14" t="s">
        <v>3459</v>
      </c>
      <c r="C859" s="14" t="s">
        <v>3459</v>
      </c>
      <c r="D859" s="16" t="s">
        <v>2780</v>
      </c>
      <c r="E859" s="16"/>
      <c r="F859" s="14" t="s">
        <v>3461</v>
      </c>
      <c r="G859" s="14"/>
      <c r="H859" s="14" t="s">
        <v>3457</v>
      </c>
      <c r="I859" s="15">
        <v>252</v>
      </c>
      <c r="J859" s="77"/>
      <c r="K859" s="92"/>
    </row>
    <row r="860" spans="1:11" ht="30" x14ac:dyDescent="0.25">
      <c r="A860" s="14" t="s">
        <v>3758</v>
      </c>
      <c r="B860" s="14" t="s">
        <v>3462</v>
      </c>
      <c r="C860" s="14" t="s">
        <v>3462</v>
      </c>
      <c r="D860" s="16" t="s">
        <v>2793</v>
      </c>
      <c r="E860" s="16"/>
      <c r="F860" s="14" t="s">
        <v>3463</v>
      </c>
      <c r="G860" s="14"/>
      <c r="H860" s="14" t="s">
        <v>3433</v>
      </c>
      <c r="I860" s="15">
        <v>0</v>
      </c>
      <c r="J860" s="77"/>
      <c r="K860" s="92"/>
    </row>
    <row r="861" spans="1:11" ht="12.5" x14ac:dyDescent="0.25">
      <c r="A861" s="14" t="s">
        <v>3758</v>
      </c>
      <c r="B861" s="14" t="s">
        <v>3462</v>
      </c>
      <c r="C861" s="14" t="s">
        <v>3462</v>
      </c>
      <c r="D861" s="16" t="s">
        <v>2793</v>
      </c>
      <c r="E861" s="16"/>
      <c r="F861" s="14" t="s">
        <v>3354</v>
      </c>
      <c r="G861" s="14"/>
      <c r="H861" s="14" t="s">
        <v>3433</v>
      </c>
      <c r="I861" s="15">
        <v>120</v>
      </c>
      <c r="J861" s="77"/>
      <c r="K861" s="92"/>
    </row>
    <row r="862" spans="1:11" ht="12.5" x14ac:dyDescent="0.25">
      <c r="A862" s="14" t="s">
        <v>3758</v>
      </c>
      <c r="B862" s="14" t="s">
        <v>3462</v>
      </c>
      <c r="C862" s="14" t="s">
        <v>3462</v>
      </c>
      <c r="D862" s="16" t="s">
        <v>2793</v>
      </c>
      <c r="E862" s="16"/>
      <c r="F862" s="14" t="s">
        <v>3464</v>
      </c>
      <c r="G862" s="14"/>
      <c r="H862" s="14" t="s">
        <v>3433</v>
      </c>
      <c r="I862" s="15">
        <v>304</v>
      </c>
      <c r="J862" s="77"/>
      <c r="K862" s="92"/>
    </row>
    <row r="863" spans="1:11" ht="12.5" x14ac:dyDescent="0.25">
      <c r="A863" s="14" t="s">
        <v>3758</v>
      </c>
      <c r="B863" s="14" t="s">
        <v>3462</v>
      </c>
      <c r="C863" s="14" t="s">
        <v>3462</v>
      </c>
      <c r="D863" s="16" t="s">
        <v>2793</v>
      </c>
      <c r="E863" s="16"/>
      <c r="F863" s="14" t="s">
        <v>2861</v>
      </c>
      <c r="G863" s="14"/>
      <c r="H863" s="14" t="s">
        <v>3433</v>
      </c>
      <c r="I863" s="15">
        <v>249.6</v>
      </c>
      <c r="J863" s="77"/>
      <c r="K863" s="92"/>
    </row>
    <row r="864" spans="1:11" ht="30" x14ac:dyDescent="0.25">
      <c r="A864" s="14" t="s">
        <v>3758</v>
      </c>
      <c r="B864" s="14" t="s">
        <v>3465</v>
      </c>
      <c r="C864" s="14" t="s">
        <v>3465</v>
      </c>
      <c r="D864" s="16" t="s">
        <v>2780</v>
      </c>
      <c r="E864" s="16"/>
      <c r="F864" s="14" t="s">
        <v>3466</v>
      </c>
      <c r="G864" s="14"/>
      <c r="H864" s="14" t="s">
        <v>3433</v>
      </c>
      <c r="I864" s="15">
        <v>0</v>
      </c>
      <c r="J864" s="77"/>
      <c r="K864" s="92"/>
    </row>
    <row r="865" spans="1:11" ht="12.5" x14ac:dyDescent="0.25">
      <c r="A865" s="14" t="s">
        <v>3758</v>
      </c>
      <c r="B865" s="14" t="s">
        <v>3465</v>
      </c>
      <c r="C865" s="14" t="s">
        <v>3465</v>
      </c>
      <c r="D865" s="16" t="s">
        <v>2780</v>
      </c>
      <c r="E865" s="16"/>
      <c r="F865" s="14" t="s">
        <v>2861</v>
      </c>
      <c r="G865" s="14"/>
      <c r="H865" s="14" t="s">
        <v>3433</v>
      </c>
      <c r="I865" s="15">
        <v>128</v>
      </c>
      <c r="J865" s="77"/>
      <c r="K865" s="92"/>
    </row>
    <row r="866" spans="1:11" ht="12.5" x14ac:dyDescent="0.25">
      <c r="A866" s="14" t="s">
        <v>3758</v>
      </c>
      <c r="B866" s="14" t="s">
        <v>3465</v>
      </c>
      <c r="C866" s="14" t="s">
        <v>3465</v>
      </c>
      <c r="D866" s="16" t="s">
        <v>2780</v>
      </c>
      <c r="E866" s="16"/>
      <c r="F866" s="14" t="s">
        <v>3467</v>
      </c>
      <c r="G866" s="14"/>
      <c r="H866" s="14" t="s">
        <v>3433</v>
      </c>
      <c r="I866" s="15">
        <v>315.60000000000002</v>
      </c>
      <c r="J866" s="77"/>
      <c r="K866" s="92"/>
    </row>
    <row r="867" spans="1:11" ht="12.5" x14ac:dyDescent="0.25">
      <c r="A867" s="14" t="s">
        <v>3758</v>
      </c>
      <c r="B867" s="14" t="s">
        <v>3465</v>
      </c>
      <c r="C867" s="14" t="s">
        <v>3465</v>
      </c>
      <c r="D867" s="16" t="s">
        <v>2780</v>
      </c>
      <c r="E867" s="16"/>
      <c r="F867" s="14" t="s">
        <v>3354</v>
      </c>
      <c r="G867" s="14"/>
      <c r="H867" s="14" t="s">
        <v>3433</v>
      </c>
      <c r="I867" s="15">
        <v>20</v>
      </c>
      <c r="J867" s="77"/>
      <c r="K867" s="92"/>
    </row>
    <row r="868" spans="1:11" ht="30" x14ac:dyDescent="0.25">
      <c r="A868" s="14" t="s">
        <v>3758</v>
      </c>
      <c r="B868" s="14" t="s">
        <v>3468</v>
      </c>
      <c r="C868" s="14" t="s">
        <v>3468</v>
      </c>
      <c r="D868" s="16" t="s">
        <v>2780</v>
      </c>
      <c r="E868" s="16"/>
      <c r="F868" s="14" t="s">
        <v>3469</v>
      </c>
      <c r="G868" s="14"/>
      <c r="H868" s="14" t="s">
        <v>3433</v>
      </c>
      <c r="I868" s="15">
        <v>0</v>
      </c>
      <c r="J868" s="77"/>
      <c r="K868" s="92"/>
    </row>
    <row r="869" spans="1:11" ht="12.5" x14ac:dyDescent="0.25">
      <c r="A869" s="14" t="s">
        <v>3758</v>
      </c>
      <c r="B869" s="14" t="s">
        <v>3468</v>
      </c>
      <c r="C869" s="14" t="s">
        <v>3468</v>
      </c>
      <c r="D869" s="16" t="s">
        <v>2780</v>
      </c>
      <c r="E869" s="16"/>
      <c r="F869" s="14" t="s">
        <v>3470</v>
      </c>
      <c r="G869" s="14"/>
      <c r="H869" s="14" t="s">
        <v>3433</v>
      </c>
      <c r="I869" s="15">
        <v>283.8</v>
      </c>
      <c r="J869" s="77"/>
      <c r="K869" s="92"/>
    </row>
    <row r="870" spans="1:11" ht="12.5" x14ac:dyDescent="0.25">
      <c r="A870" s="14" t="s">
        <v>3758</v>
      </c>
      <c r="B870" s="14" t="s">
        <v>3468</v>
      </c>
      <c r="C870" s="14" t="s">
        <v>3468</v>
      </c>
      <c r="D870" s="16" t="s">
        <v>2780</v>
      </c>
      <c r="E870" s="16"/>
      <c r="F870" s="14" t="s">
        <v>2861</v>
      </c>
      <c r="G870" s="14"/>
      <c r="H870" s="14" t="s">
        <v>3433</v>
      </c>
      <c r="I870" s="15">
        <v>94.5</v>
      </c>
      <c r="J870" s="77"/>
      <c r="K870" s="92"/>
    </row>
    <row r="871" spans="1:11" ht="20" x14ac:dyDescent="0.25">
      <c r="A871" s="14" t="s">
        <v>2293</v>
      </c>
      <c r="B871" s="14" t="s">
        <v>3471</v>
      </c>
      <c r="C871" s="14" t="s">
        <v>3471</v>
      </c>
      <c r="D871" s="16" t="s">
        <v>2780</v>
      </c>
      <c r="E871" s="16"/>
      <c r="F871" s="14" t="s">
        <v>3472</v>
      </c>
      <c r="G871" s="14"/>
      <c r="H871" s="14" t="s">
        <v>3267</v>
      </c>
      <c r="I871" s="15">
        <v>0</v>
      </c>
      <c r="J871" s="77"/>
      <c r="K871" s="92"/>
    </row>
    <row r="872" spans="1:11" ht="20" x14ac:dyDescent="0.25">
      <c r="A872" s="14" t="s">
        <v>2293</v>
      </c>
      <c r="B872" s="14" t="s">
        <v>3471</v>
      </c>
      <c r="C872" s="14" t="s">
        <v>3471</v>
      </c>
      <c r="D872" s="16" t="s">
        <v>2780</v>
      </c>
      <c r="E872" s="16"/>
      <c r="F872" s="14" t="s">
        <v>3268</v>
      </c>
      <c r="G872" s="14"/>
      <c r="H872" s="14" t="s">
        <v>3267</v>
      </c>
      <c r="I872" s="15">
        <v>119.2</v>
      </c>
      <c r="J872" s="77"/>
      <c r="K872" s="92"/>
    </row>
    <row r="873" spans="1:11" ht="20" x14ac:dyDescent="0.25">
      <c r="A873" s="14" t="s">
        <v>2293</v>
      </c>
      <c r="B873" s="14" t="s">
        <v>3473</v>
      </c>
      <c r="C873" s="14" t="s">
        <v>3473</v>
      </c>
      <c r="D873" s="16" t="s">
        <v>2856</v>
      </c>
      <c r="E873" s="16"/>
      <c r="F873" s="14" t="s">
        <v>3474</v>
      </c>
      <c r="G873" s="14"/>
      <c r="H873" s="14" t="s">
        <v>3252</v>
      </c>
      <c r="I873" s="15">
        <v>0</v>
      </c>
      <c r="J873" s="77"/>
      <c r="K873" s="92"/>
    </row>
    <row r="874" spans="1:11" ht="20" x14ac:dyDescent="0.25">
      <c r="A874" s="14" t="s">
        <v>2293</v>
      </c>
      <c r="B874" s="14" t="s">
        <v>3473</v>
      </c>
      <c r="C874" s="14" t="s">
        <v>3473</v>
      </c>
      <c r="D874" s="16" t="s">
        <v>2856</v>
      </c>
      <c r="E874" s="16"/>
      <c r="F874" s="14" t="s">
        <v>3254</v>
      </c>
      <c r="G874" s="14"/>
      <c r="H874" s="14" t="s">
        <v>3252</v>
      </c>
      <c r="I874" s="15">
        <v>175.2</v>
      </c>
      <c r="J874" s="77"/>
      <c r="K874" s="92"/>
    </row>
    <row r="875" spans="1:11" ht="20" x14ac:dyDescent="0.25">
      <c r="A875" s="14" t="s">
        <v>2293</v>
      </c>
      <c r="B875" s="14" t="s">
        <v>3475</v>
      </c>
      <c r="C875" s="14" t="s">
        <v>3475</v>
      </c>
      <c r="D875" s="16" t="s">
        <v>2856</v>
      </c>
      <c r="E875" s="16"/>
      <c r="F875" s="14" t="s">
        <v>3476</v>
      </c>
      <c r="G875" s="14"/>
      <c r="H875" s="14" t="s">
        <v>3252</v>
      </c>
      <c r="I875" s="15">
        <v>0</v>
      </c>
      <c r="J875" s="77"/>
      <c r="K875" s="92"/>
    </row>
    <row r="876" spans="1:11" ht="20" x14ac:dyDescent="0.25">
      <c r="A876" s="14" t="s">
        <v>2293</v>
      </c>
      <c r="B876" s="14" t="s">
        <v>3475</v>
      </c>
      <c r="C876" s="14" t="s">
        <v>3475</v>
      </c>
      <c r="D876" s="16" t="s">
        <v>2856</v>
      </c>
      <c r="E876" s="16"/>
      <c r="F876" s="14" t="s">
        <v>3254</v>
      </c>
      <c r="G876" s="14"/>
      <c r="H876" s="14" t="s">
        <v>3252</v>
      </c>
      <c r="I876" s="15">
        <v>61.2</v>
      </c>
      <c r="J876" s="77"/>
      <c r="K876" s="92"/>
    </row>
    <row r="877" spans="1:11" ht="30" x14ac:dyDescent="0.25">
      <c r="A877" s="14" t="s">
        <v>3758</v>
      </c>
      <c r="B877" s="14" t="s">
        <v>3477</v>
      </c>
      <c r="C877" s="14" t="s">
        <v>3477</v>
      </c>
      <c r="D877" s="16" t="s">
        <v>2780</v>
      </c>
      <c r="E877" s="16"/>
      <c r="F877" s="14" t="s">
        <v>3478</v>
      </c>
      <c r="G877" s="14"/>
      <c r="H877" s="14" t="s">
        <v>3433</v>
      </c>
      <c r="I877" s="15">
        <v>0</v>
      </c>
      <c r="J877" s="77"/>
      <c r="K877" s="92"/>
    </row>
    <row r="878" spans="1:11" ht="12.5" x14ac:dyDescent="0.25">
      <c r="A878" s="14" t="s">
        <v>3758</v>
      </c>
      <c r="B878" s="14" t="s">
        <v>3477</v>
      </c>
      <c r="C878" s="14" t="s">
        <v>3477</v>
      </c>
      <c r="D878" s="16" t="s">
        <v>2780</v>
      </c>
      <c r="E878" s="16"/>
      <c r="F878" s="14" t="s">
        <v>2861</v>
      </c>
      <c r="G878" s="14"/>
      <c r="H878" s="14" t="s">
        <v>3433</v>
      </c>
      <c r="I878" s="15">
        <v>60.88</v>
      </c>
      <c r="J878" s="77"/>
      <c r="K878" s="92"/>
    </row>
    <row r="879" spans="1:11" ht="12.5" x14ac:dyDescent="0.25">
      <c r="A879" s="14" t="s">
        <v>3758</v>
      </c>
      <c r="B879" s="14" t="s">
        <v>3477</v>
      </c>
      <c r="C879" s="14" t="s">
        <v>3477</v>
      </c>
      <c r="D879" s="16" t="s">
        <v>2780</v>
      </c>
      <c r="E879" s="16"/>
      <c r="F879" s="14" t="s">
        <v>3464</v>
      </c>
      <c r="G879" s="14"/>
      <c r="H879" s="14" t="s">
        <v>3433</v>
      </c>
      <c r="I879" s="15">
        <v>120.25</v>
      </c>
      <c r="J879" s="77"/>
      <c r="K879" s="92"/>
    </row>
    <row r="880" spans="1:11" ht="12.5" x14ac:dyDescent="0.25">
      <c r="A880" s="14" t="s">
        <v>3758</v>
      </c>
      <c r="B880" s="14" t="s">
        <v>3477</v>
      </c>
      <c r="C880" s="14" t="s">
        <v>3477</v>
      </c>
      <c r="D880" s="16" t="s">
        <v>2780</v>
      </c>
      <c r="E880" s="16"/>
      <c r="F880" s="14" t="s">
        <v>3479</v>
      </c>
      <c r="G880" s="14"/>
      <c r="H880" s="14" t="s">
        <v>3433</v>
      </c>
      <c r="I880" s="15">
        <v>297</v>
      </c>
      <c r="J880" s="77"/>
      <c r="K880" s="92"/>
    </row>
    <row r="881" spans="1:11" ht="20" x14ac:dyDescent="0.25">
      <c r="A881" s="14" t="s">
        <v>2293</v>
      </c>
      <c r="B881" s="14" t="s">
        <v>3480</v>
      </c>
      <c r="C881" s="14" t="s">
        <v>3480</v>
      </c>
      <c r="D881" s="16" t="s">
        <v>2856</v>
      </c>
      <c r="E881" s="16"/>
      <c r="F881" s="14" t="s">
        <v>3481</v>
      </c>
      <c r="G881" s="14"/>
      <c r="H881" s="14" t="s">
        <v>3358</v>
      </c>
      <c r="I881" s="15">
        <v>0</v>
      </c>
      <c r="J881" s="77"/>
      <c r="K881" s="92"/>
    </row>
    <row r="882" spans="1:11" ht="20" x14ac:dyDescent="0.25">
      <c r="A882" s="14" t="s">
        <v>2293</v>
      </c>
      <c r="B882" s="14" t="s">
        <v>3480</v>
      </c>
      <c r="C882" s="14" t="s">
        <v>3480</v>
      </c>
      <c r="D882" s="16" t="s">
        <v>2856</v>
      </c>
      <c r="E882" s="16"/>
      <c r="F882" s="14" t="s">
        <v>2861</v>
      </c>
      <c r="G882" s="14"/>
      <c r="H882" s="14" t="s">
        <v>3358</v>
      </c>
      <c r="I882" s="15">
        <v>837</v>
      </c>
      <c r="J882" s="77"/>
      <c r="K882" s="92"/>
    </row>
    <row r="883" spans="1:11" ht="20" x14ac:dyDescent="0.25">
      <c r="A883" s="14" t="s">
        <v>2293</v>
      </c>
      <c r="B883" s="14" t="s">
        <v>3480</v>
      </c>
      <c r="C883" s="14" t="s">
        <v>3480</v>
      </c>
      <c r="D883" s="16" t="s">
        <v>2856</v>
      </c>
      <c r="E883" s="16"/>
      <c r="F883" s="14" t="s">
        <v>3354</v>
      </c>
      <c r="G883" s="14"/>
      <c r="H883" s="14" t="s">
        <v>3358</v>
      </c>
      <c r="I883" s="15">
        <v>405.19</v>
      </c>
      <c r="J883" s="77"/>
      <c r="K883" s="92"/>
    </row>
    <row r="884" spans="1:11" ht="20" x14ac:dyDescent="0.25">
      <c r="A884" s="14" t="s">
        <v>2293</v>
      </c>
      <c r="B884" s="14" t="s">
        <v>3482</v>
      </c>
      <c r="C884" s="14" t="s">
        <v>3482</v>
      </c>
      <c r="D884" s="16" t="s">
        <v>2780</v>
      </c>
      <c r="E884" s="16"/>
      <c r="F884" s="14" t="s">
        <v>3476</v>
      </c>
      <c r="G884" s="14" t="s">
        <v>3483</v>
      </c>
      <c r="H884" s="14" t="s">
        <v>3484</v>
      </c>
      <c r="I884" s="15">
        <v>0</v>
      </c>
      <c r="J884" s="77"/>
      <c r="K884" s="92"/>
    </row>
    <row r="885" spans="1:11" ht="12.5" x14ac:dyDescent="0.25">
      <c r="A885" s="14" t="s">
        <v>3762</v>
      </c>
      <c r="B885" s="14" t="s">
        <v>3485</v>
      </c>
      <c r="C885" s="14" t="s">
        <v>3485</v>
      </c>
      <c r="D885" s="16" t="s">
        <v>2856</v>
      </c>
      <c r="E885" s="16"/>
      <c r="F885" s="14" t="s">
        <v>3486</v>
      </c>
      <c r="G885" s="14"/>
      <c r="H885" s="14" t="s">
        <v>3423</v>
      </c>
      <c r="I885" s="15">
        <v>0</v>
      </c>
      <c r="J885" s="77"/>
      <c r="K885" s="92"/>
    </row>
    <row r="886" spans="1:11" ht="20" x14ac:dyDescent="0.25">
      <c r="A886" s="14" t="s">
        <v>3762</v>
      </c>
      <c r="B886" s="14" t="s">
        <v>3485</v>
      </c>
      <c r="C886" s="14" t="s">
        <v>3485</v>
      </c>
      <c r="D886" s="16" t="s">
        <v>2856</v>
      </c>
      <c r="E886" s="16"/>
      <c r="F886" s="14" t="s">
        <v>3487</v>
      </c>
      <c r="G886" s="14"/>
      <c r="H886" s="14" t="s">
        <v>3423</v>
      </c>
      <c r="I886" s="15">
        <v>312</v>
      </c>
      <c r="J886" s="77"/>
      <c r="K886" s="92"/>
    </row>
    <row r="887" spans="1:11" ht="12.5" x14ac:dyDescent="0.25">
      <c r="A887" s="14" t="s">
        <v>3762</v>
      </c>
      <c r="B887" s="14" t="s">
        <v>3485</v>
      </c>
      <c r="C887" s="14" t="s">
        <v>3485</v>
      </c>
      <c r="D887" s="16" t="s">
        <v>2856</v>
      </c>
      <c r="E887" s="16"/>
      <c r="F887" s="14" t="s">
        <v>3488</v>
      </c>
      <c r="G887" s="14"/>
      <c r="H887" s="14" t="s">
        <v>3423</v>
      </c>
      <c r="I887" s="15">
        <v>1121.5</v>
      </c>
      <c r="J887" s="77"/>
      <c r="K887" s="92"/>
    </row>
    <row r="888" spans="1:11" ht="20" x14ac:dyDescent="0.25">
      <c r="A888" s="14" t="s">
        <v>2293</v>
      </c>
      <c r="B888" s="14" t="s">
        <v>3489</v>
      </c>
      <c r="C888" s="14" t="s">
        <v>3489</v>
      </c>
      <c r="D888" s="16" t="s">
        <v>2856</v>
      </c>
      <c r="E888" s="16"/>
      <c r="F888" s="14" t="s">
        <v>3490</v>
      </c>
      <c r="G888" s="14"/>
      <c r="H888" s="14" t="s">
        <v>3276</v>
      </c>
      <c r="I888" s="15">
        <v>0</v>
      </c>
      <c r="J888" s="77"/>
      <c r="K888" s="92"/>
    </row>
    <row r="889" spans="1:11" ht="20" x14ac:dyDescent="0.25">
      <c r="A889" s="14" t="s">
        <v>2293</v>
      </c>
      <c r="B889" s="14" t="s">
        <v>3489</v>
      </c>
      <c r="C889" s="14" t="s">
        <v>3489</v>
      </c>
      <c r="D889" s="16" t="s">
        <v>2856</v>
      </c>
      <c r="E889" s="16"/>
      <c r="F889" s="14" t="s">
        <v>3277</v>
      </c>
      <c r="G889" s="14"/>
      <c r="H889" s="14" t="s">
        <v>3276</v>
      </c>
      <c r="I889" s="15">
        <v>243</v>
      </c>
      <c r="J889" s="77"/>
      <c r="K889" s="92"/>
    </row>
    <row r="890" spans="1:11" ht="20" x14ac:dyDescent="0.25">
      <c r="A890" s="14" t="s">
        <v>2293</v>
      </c>
      <c r="B890" s="14" t="s">
        <v>3491</v>
      </c>
      <c r="C890" s="14" t="s">
        <v>3491</v>
      </c>
      <c r="D890" s="16" t="s">
        <v>3492</v>
      </c>
      <c r="E890" s="16"/>
      <c r="F890" s="14" t="s">
        <v>3493</v>
      </c>
      <c r="G890" s="14"/>
      <c r="H890" s="14" t="s">
        <v>3494</v>
      </c>
      <c r="I890" s="15">
        <v>0</v>
      </c>
      <c r="J890" s="77"/>
      <c r="K890" s="92"/>
    </row>
    <row r="891" spans="1:11" ht="20" x14ac:dyDescent="0.25">
      <c r="A891" s="14" t="s">
        <v>2293</v>
      </c>
      <c r="B891" s="14" t="s">
        <v>3491</v>
      </c>
      <c r="C891" s="14" t="s">
        <v>3491</v>
      </c>
      <c r="D891" s="16" t="s">
        <v>3492</v>
      </c>
      <c r="E891" s="16"/>
      <c r="F891" s="14" t="s">
        <v>2521</v>
      </c>
      <c r="G891" s="14"/>
      <c r="H891" s="14" t="s">
        <v>3494</v>
      </c>
      <c r="I891" s="15">
        <v>454.8</v>
      </c>
      <c r="J891" s="77"/>
      <c r="K891" s="92"/>
    </row>
    <row r="892" spans="1:11" ht="20" x14ac:dyDescent="0.25">
      <c r="A892" s="14" t="s">
        <v>2293</v>
      </c>
      <c r="B892" s="14" t="s">
        <v>3491</v>
      </c>
      <c r="C892" s="14" t="s">
        <v>3491</v>
      </c>
      <c r="D892" s="16" t="s">
        <v>3492</v>
      </c>
      <c r="E892" s="16"/>
      <c r="F892" s="14" t="s">
        <v>3495</v>
      </c>
      <c r="G892" s="14"/>
      <c r="H892" s="14" t="s">
        <v>3494</v>
      </c>
      <c r="I892" s="15">
        <v>360</v>
      </c>
      <c r="J892" s="77"/>
      <c r="K892" s="92"/>
    </row>
    <row r="893" spans="1:11" ht="20" x14ac:dyDescent="0.25">
      <c r="A893" s="14" t="s">
        <v>2293</v>
      </c>
      <c r="B893" s="14" t="s">
        <v>3491</v>
      </c>
      <c r="C893" s="14" t="s">
        <v>3491</v>
      </c>
      <c r="D893" s="16" t="s">
        <v>3492</v>
      </c>
      <c r="E893" s="16"/>
      <c r="F893" s="14" t="s">
        <v>2643</v>
      </c>
      <c r="G893" s="14"/>
      <c r="H893" s="14" t="s">
        <v>3494</v>
      </c>
      <c r="I893" s="15">
        <v>17.7</v>
      </c>
      <c r="J893" s="77"/>
      <c r="K893" s="92"/>
    </row>
    <row r="894" spans="1:11" ht="20" x14ac:dyDescent="0.25">
      <c r="A894" s="14" t="s">
        <v>2293</v>
      </c>
      <c r="B894" s="14" t="s">
        <v>3491</v>
      </c>
      <c r="C894" s="14" t="s">
        <v>3491</v>
      </c>
      <c r="D894" s="16" t="s">
        <v>3492</v>
      </c>
      <c r="E894" s="16"/>
      <c r="F894" s="14" t="s">
        <v>2766</v>
      </c>
      <c r="G894" s="14"/>
      <c r="H894" s="14" t="s">
        <v>3494</v>
      </c>
      <c r="I894" s="15">
        <v>174.5</v>
      </c>
      <c r="J894" s="77"/>
      <c r="K894" s="92"/>
    </row>
    <row r="895" spans="1:11" ht="20" x14ac:dyDescent="0.25">
      <c r="A895" s="14" t="s">
        <v>2293</v>
      </c>
      <c r="B895" s="14" t="s">
        <v>3491</v>
      </c>
      <c r="C895" s="14" t="s">
        <v>3491</v>
      </c>
      <c r="D895" s="16" t="s">
        <v>3492</v>
      </c>
      <c r="E895" s="16"/>
      <c r="F895" s="14" t="s">
        <v>3496</v>
      </c>
      <c r="G895" s="14"/>
      <c r="H895" s="14" t="s">
        <v>3494</v>
      </c>
      <c r="I895" s="15">
        <v>143.01</v>
      </c>
      <c r="J895" s="77"/>
      <c r="K895" s="92"/>
    </row>
    <row r="896" spans="1:11" ht="20" x14ac:dyDescent="0.25">
      <c r="A896" s="14" t="s">
        <v>2293</v>
      </c>
      <c r="B896" s="14" t="s">
        <v>3491</v>
      </c>
      <c r="C896" s="14" t="s">
        <v>3491</v>
      </c>
      <c r="D896" s="16" t="s">
        <v>3492</v>
      </c>
      <c r="E896" s="16"/>
      <c r="F896" s="14" t="s">
        <v>3497</v>
      </c>
      <c r="G896" s="14"/>
      <c r="H896" s="14" t="s">
        <v>3494</v>
      </c>
      <c r="I896" s="15">
        <v>30.67</v>
      </c>
      <c r="J896" s="77"/>
      <c r="K896" s="92"/>
    </row>
    <row r="897" spans="1:11" ht="20" x14ac:dyDescent="0.25">
      <c r="A897" s="14" t="s">
        <v>2293</v>
      </c>
      <c r="B897" s="14" t="s">
        <v>3491</v>
      </c>
      <c r="C897" s="14" t="s">
        <v>3491</v>
      </c>
      <c r="D897" s="16" t="s">
        <v>3492</v>
      </c>
      <c r="E897" s="16"/>
      <c r="F897" s="14" t="s">
        <v>3498</v>
      </c>
      <c r="G897" s="14"/>
      <c r="H897" s="14" t="s">
        <v>3494</v>
      </c>
      <c r="I897" s="15">
        <v>72.099999999999994</v>
      </c>
      <c r="J897" s="77"/>
      <c r="K897" s="92"/>
    </row>
    <row r="898" spans="1:11" ht="20" x14ac:dyDescent="0.25">
      <c r="A898" s="14" t="s">
        <v>2293</v>
      </c>
      <c r="B898" s="14" t="s">
        <v>3499</v>
      </c>
      <c r="C898" s="14" t="s">
        <v>3499</v>
      </c>
      <c r="D898" s="16" t="s">
        <v>2895</v>
      </c>
      <c r="E898" s="16"/>
      <c r="F898" s="14" t="s">
        <v>3500</v>
      </c>
      <c r="G898" s="14"/>
      <c r="H898" s="14" t="s">
        <v>3265</v>
      </c>
      <c r="I898" s="15">
        <v>0</v>
      </c>
      <c r="J898" s="77"/>
      <c r="K898" s="92"/>
    </row>
    <row r="899" spans="1:11" ht="20" x14ac:dyDescent="0.25">
      <c r="A899" s="14" t="s">
        <v>2293</v>
      </c>
      <c r="B899" s="14" t="s">
        <v>3499</v>
      </c>
      <c r="C899" s="14" t="s">
        <v>3499</v>
      </c>
      <c r="D899" s="16" t="s">
        <v>2895</v>
      </c>
      <c r="E899" s="16"/>
      <c r="F899" s="14" t="s">
        <v>151</v>
      </c>
      <c r="G899" s="14"/>
      <c r="H899" s="14" t="s">
        <v>3265</v>
      </c>
      <c r="I899" s="15">
        <v>111.7</v>
      </c>
      <c r="J899" s="77"/>
      <c r="K899" s="92"/>
    </row>
    <row r="900" spans="1:11" ht="20" x14ac:dyDescent="0.25">
      <c r="A900" s="14" t="s">
        <v>2293</v>
      </c>
      <c r="B900" s="14" t="s">
        <v>3499</v>
      </c>
      <c r="C900" s="14" t="s">
        <v>3499</v>
      </c>
      <c r="D900" s="16" t="s">
        <v>2895</v>
      </c>
      <c r="E900" s="16"/>
      <c r="F900" s="14" t="s">
        <v>2643</v>
      </c>
      <c r="G900" s="14"/>
      <c r="H900" s="14" t="s">
        <v>3265</v>
      </c>
      <c r="I900" s="15">
        <v>3</v>
      </c>
      <c r="J900" s="77"/>
      <c r="K900" s="92"/>
    </row>
    <row r="901" spans="1:11" ht="30" x14ac:dyDescent="0.25">
      <c r="A901" s="14" t="s">
        <v>2293</v>
      </c>
      <c r="B901" s="14" t="s">
        <v>3501</v>
      </c>
      <c r="C901" s="14" t="s">
        <v>3501</v>
      </c>
      <c r="D901" s="16" t="s">
        <v>2895</v>
      </c>
      <c r="E901" s="16"/>
      <c r="F901" s="14" t="s">
        <v>3502</v>
      </c>
      <c r="G901" s="14"/>
      <c r="H901" s="14" t="s">
        <v>3261</v>
      </c>
      <c r="I901" s="15">
        <v>0</v>
      </c>
      <c r="J901" s="77"/>
      <c r="K901" s="92"/>
    </row>
    <row r="902" spans="1:11" ht="20" x14ac:dyDescent="0.25">
      <c r="A902" s="14" t="s">
        <v>2293</v>
      </c>
      <c r="B902" s="14" t="s">
        <v>3501</v>
      </c>
      <c r="C902" s="14" t="s">
        <v>3501</v>
      </c>
      <c r="D902" s="16" t="s">
        <v>2895</v>
      </c>
      <c r="E902" s="16"/>
      <c r="F902" s="14" t="s">
        <v>3503</v>
      </c>
      <c r="G902" s="14"/>
      <c r="H902" s="14" t="s">
        <v>3261</v>
      </c>
      <c r="I902" s="15">
        <v>790</v>
      </c>
      <c r="J902" s="77"/>
      <c r="K902" s="92"/>
    </row>
    <row r="903" spans="1:11" ht="20" x14ac:dyDescent="0.25">
      <c r="A903" s="14" t="s">
        <v>2293</v>
      </c>
      <c r="B903" s="14" t="s">
        <v>3504</v>
      </c>
      <c r="C903" s="14" t="s">
        <v>3504</v>
      </c>
      <c r="D903" s="16" t="s">
        <v>2895</v>
      </c>
      <c r="E903" s="16"/>
      <c r="F903" s="14" t="s">
        <v>3505</v>
      </c>
      <c r="G903" s="14" t="s">
        <v>3506</v>
      </c>
      <c r="H903" s="14" t="s">
        <v>3507</v>
      </c>
      <c r="I903" s="15">
        <v>0</v>
      </c>
      <c r="J903" s="77"/>
      <c r="K903" s="92"/>
    </row>
    <row r="904" spans="1:11" ht="20" x14ac:dyDescent="0.25">
      <c r="A904" s="14" t="s">
        <v>2293</v>
      </c>
      <c r="B904" s="14" t="s">
        <v>3504</v>
      </c>
      <c r="C904" s="14" t="s">
        <v>3504</v>
      </c>
      <c r="D904" s="16" t="s">
        <v>2895</v>
      </c>
      <c r="E904" s="16"/>
      <c r="F904" s="14" t="s">
        <v>3508</v>
      </c>
      <c r="G904" s="14" t="s">
        <v>3506</v>
      </c>
      <c r="H904" s="14" t="s">
        <v>3507</v>
      </c>
      <c r="I904" s="15">
        <v>174</v>
      </c>
      <c r="J904" s="77"/>
      <c r="K904" s="92"/>
    </row>
    <row r="905" spans="1:11" ht="20" x14ac:dyDescent="0.25">
      <c r="A905" s="14" t="s">
        <v>2293</v>
      </c>
      <c r="B905" s="14" t="s">
        <v>3509</v>
      </c>
      <c r="C905" s="14" t="s">
        <v>3509</v>
      </c>
      <c r="D905" s="16" t="s">
        <v>2895</v>
      </c>
      <c r="E905" s="16"/>
      <c r="F905" s="14" t="s">
        <v>3510</v>
      </c>
      <c r="G905" s="14" t="s">
        <v>3511</v>
      </c>
      <c r="H905" s="14" t="s">
        <v>3512</v>
      </c>
      <c r="I905" s="15">
        <v>0</v>
      </c>
      <c r="J905" s="77"/>
      <c r="K905" s="92"/>
    </row>
    <row r="906" spans="1:11" ht="20" x14ac:dyDescent="0.25">
      <c r="A906" s="14" t="s">
        <v>2293</v>
      </c>
      <c r="B906" s="14" t="s">
        <v>3509</v>
      </c>
      <c r="C906" s="14" t="s">
        <v>3509</v>
      </c>
      <c r="D906" s="16" t="s">
        <v>2895</v>
      </c>
      <c r="E906" s="16"/>
      <c r="F906" s="14" t="s">
        <v>3513</v>
      </c>
      <c r="G906" s="14" t="s">
        <v>3511</v>
      </c>
      <c r="H906" s="14" t="s">
        <v>3512</v>
      </c>
      <c r="I906" s="15">
        <v>24</v>
      </c>
      <c r="J906" s="77"/>
      <c r="K906" s="92"/>
    </row>
    <row r="907" spans="1:11" ht="20" x14ac:dyDescent="0.25">
      <c r="A907" s="14" t="s">
        <v>2293</v>
      </c>
      <c r="B907" s="14" t="s">
        <v>3514</v>
      </c>
      <c r="C907" s="14" t="s">
        <v>3514</v>
      </c>
      <c r="D907" s="16" t="s">
        <v>2895</v>
      </c>
      <c r="E907" s="16"/>
      <c r="F907" s="14" t="s">
        <v>3515</v>
      </c>
      <c r="G907" s="14" t="s">
        <v>3511</v>
      </c>
      <c r="H907" s="14" t="s">
        <v>3512</v>
      </c>
      <c r="I907" s="15">
        <v>0</v>
      </c>
      <c r="J907" s="77"/>
      <c r="K907" s="92"/>
    </row>
    <row r="908" spans="1:11" ht="20" x14ac:dyDescent="0.25">
      <c r="A908" s="14" t="s">
        <v>2293</v>
      </c>
      <c r="B908" s="14" t="s">
        <v>3514</v>
      </c>
      <c r="C908" s="14" t="s">
        <v>3514</v>
      </c>
      <c r="D908" s="16" t="s">
        <v>2895</v>
      </c>
      <c r="E908" s="16"/>
      <c r="F908" s="14" t="s">
        <v>3516</v>
      </c>
      <c r="G908" s="14" t="s">
        <v>3511</v>
      </c>
      <c r="H908" s="14" t="s">
        <v>3512</v>
      </c>
      <c r="I908" s="15">
        <v>99</v>
      </c>
      <c r="J908" s="77"/>
      <c r="K908" s="92"/>
    </row>
    <row r="909" spans="1:11" ht="20" x14ac:dyDescent="0.25">
      <c r="A909" s="14" t="s">
        <v>3773</v>
      </c>
      <c r="B909" s="14" t="s">
        <v>3517</v>
      </c>
      <c r="C909" s="14" t="s">
        <v>3517</v>
      </c>
      <c r="D909" s="16" t="s">
        <v>2895</v>
      </c>
      <c r="E909" s="16"/>
      <c r="F909" s="14" t="s">
        <v>3518</v>
      </c>
      <c r="G909" s="14"/>
      <c r="H909" s="14" t="s">
        <v>3353</v>
      </c>
      <c r="I909" s="15">
        <v>0</v>
      </c>
      <c r="J909" s="77"/>
      <c r="K909" s="92"/>
    </row>
    <row r="910" spans="1:11" ht="12.5" x14ac:dyDescent="0.25">
      <c r="A910" s="14" t="s">
        <v>3773</v>
      </c>
      <c r="B910" s="14" t="s">
        <v>3517</v>
      </c>
      <c r="C910" s="14" t="s">
        <v>3517</v>
      </c>
      <c r="D910" s="16" t="s">
        <v>2895</v>
      </c>
      <c r="E910" s="16"/>
      <c r="F910" s="14" t="s">
        <v>2861</v>
      </c>
      <c r="G910" s="14"/>
      <c r="H910" s="14" t="s">
        <v>3353</v>
      </c>
      <c r="I910" s="15">
        <v>190</v>
      </c>
      <c r="J910" s="77"/>
      <c r="K910" s="92"/>
    </row>
    <row r="911" spans="1:11" ht="20" x14ac:dyDescent="0.25">
      <c r="A911" s="14" t="s">
        <v>3773</v>
      </c>
      <c r="B911" s="14" t="s">
        <v>3519</v>
      </c>
      <c r="C911" s="14" t="s">
        <v>3519</v>
      </c>
      <c r="D911" s="16" t="s">
        <v>2895</v>
      </c>
      <c r="E911" s="16"/>
      <c r="F911" s="14" t="s">
        <v>3520</v>
      </c>
      <c r="G911" s="14"/>
      <c r="H911" s="14" t="s">
        <v>3353</v>
      </c>
      <c r="I911" s="15">
        <v>0</v>
      </c>
      <c r="J911" s="77"/>
      <c r="K911" s="92"/>
    </row>
    <row r="912" spans="1:11" ht="12.5" x14ac:dyDescent="0.25">
      <c r="A912" s="14" t="s">
        <v>3773</v>
      </c>
      <c r="B912" s="14" t="s">
        <v>3519</v>
      </c>
      <c r="C912" s="14" t="s">
        <v>3519</v>
      </c>
      <c r="D912" s="16" t="s">
        <v>2895</v>
      </c>
      <c r="E912" s="16"/>
      <c r="F912" s="14" t="s">
        <v>2861</v>
      </c>
      <c r="G912" s="14"/>
      <c r="H912" s="14" t="s">
        <v>3353</v>
      </c>
      <c r="I912" s="15">
        <v>570</v>
      </c>
      <c r="J912" s="77"/>
      <c r="K912" s="92"/>
    </row>
    <row r="913" spans="1:11" ht="20" x14ac:dyDescent="0.25">
      <c r="A913" s="14" t="s">
        <v>2293</v>
      </c>
      <c r="B913" s="14" t="s">
        <v>3521</v>
      </c>
      <c r="C913" s="14" t="s">
        <v>3521</v>
      </c>
      <c r="D913" s="16" t="s">
        <v>2895</v>
      </c>
      <c r="E913" s="16"/>
      <c r="F913" s="14" t="s">
        <v>3520</v>
      </c>
      <c r="G913" s="14"/>
      <c r="H913" s="14" t="s">
        <v>3375</v>
      </c>
      <c r="I913" s="15">
        <v>0</v>
      </c>
      <c r="J913" s="77"/>
      <c r="K913" s="92"/>
    </row>
    <row r="914" spans="1:11" ht="20" x14ac:dyDescent="0.25">
      <c r="A914" s="14" t="s">
        <v>2293</v>
      </c>
      <c r="B914" s="14" t="s">
        <v>3521</v>
      </c>
      <c r="C914" s="14" t="s">
        <v>3521</v>
      </c>
      <c r="D914" s="16" t="s">
        <v>2895</v>
      </c>
      <c r="E914" s="16"/>
      <c r="F914" s="14" t="s">
        <v>2861</v>
      </c>
      <c r="G914" s="14"/>
      <c r="H914" s="14" t="s">
        <v>3375</v>
      </c>
      <c r="I914" s="15">
        <v>190</v>
      </c>
      <c r="J914" s="77"/>
      <c r="K914" s="92"/>
    </row>
    <row r="915" spans="1:11" ht="20" x14ac:dyDescent="0.25">
      <c r="A915" s="14" t="s">
        <v>2293</v>
      </c>
      <c r="B915" s="14" t="s">
        <v>3522</v>
      </c>
      <c r="C915" s="14" t="s">
        <v>3522</v>
      </c>
      <c r="D915" s="16" t="s">
        <v>2895</v>
      </c>
      <c r="E915" s="16"/>
      <c r="F915" s="14" t="s">
        <v>3523</v>
      </c>
      <c r="G915" s="14"/>
      <c r="H915" s="14" t="s">
        <v>3353</v>
      </c>
      <c r="I915" s="15">
        <v>0</v>
      </c>
      <c r="J915" s="77"/>
      <c r="K915" s="92"/>
    </row>
    <row r="916" spans="1:11" ht="20" x14ac:dyDescent="0.25">
      <c r="A916" s="14" t="s">
        <v>2293</v>
      </c>
      <c r="B916" s="14" t="s">
        <v>3522</v>
      </c>
      <c r="C916" s="14" t="s">
        <v>3522</v>
      </c>
      <c r="D916" s="16" t="s">
        <v>2895</v>
      </c>
      <c r="E916" s="16"/>
      <c r="F916" s="14" t="s">
        <v>2861</v>
      </c>
      <c r="G916" s="14"/>
      <c r="H916" s="14" t="s">
        <v>3353</v>
      </c>
      <c r="I916" s="15">
        <v>380</v>
      </c>
      <c r="J916" s="77"/>
      <c r="K916" s="92"/>
    </row>
    <row r="917" spans="1:11" ht="20" x14ac:dyDescent="0.25">
      <c r="A917" s="14" t="s">
        <v>2293</v>
      </c>
      <c r="B917" s="14" t="s">
        <v>3524</v>
      </c>
      <c r="C917" s="14" t="s">
        <v>3524</v>
      </c>
      <c r="D917" s="16" t="s">
        <v>2895</v>
      </c>
      <c r="E917" s="16"/>
      <c r="F917" s="14" t="s">
        <v>3515</v>
      </c>
      <c r="G917" s="14"/>
      <c r="H917" s="14" t="s">
        <v>3525</v>
      </c>
      <c r="I917" s="15">
        <v>0</v>
      </c>
      <c r="J917" s="77"/>
      <c r="K917" s="92"/>
    </row>
    <row r="918" spans="1:11" ht="20" x14ac:dyDescent="0.25">
      <c r="A918" s="14" t="s">
        <v>2293</v>
      </c>
      <c r="B918" s="14" t="s">
        <v>3524</v>
      </c>
      <c r="C918" s="14" t="s">
        <v>3524</v>
      </c>
      <c r="D918" s="16" t="s">
        <v>2895</v>
      </c>
      <c r="E918" s="16"/>
      <c r="F918" s="14" t="s">
        <v>3526</v>
      </c>
      <c r="G918" s="14"/>
      <c r="H918" s="14" t="s">
        <v>3525</v>
      </c>
      <c r="I918" s="15">
        <v>94.8</v>
      </c>
      <c r="J918" s="77"/>
      <c r="K918" s="92"/>
    </row>
    <row r="919" spans="1:11" ht="20" x14ac:dyDescent="0.25">
      <c r="A919" s="14" t="s">
        <v>2293</v>
      </c>
      <c r="B919" s="14" t="s">
        <v>3527</v>
      </c>
      <c r="C919" s="14" t="s">
        <v>3527</v>
      </c>
      <c r="D919" s="16" t="s">
        <v>2895</v>
      </c>
      <c r="E919" s="16"/>
      <c r="F919" s="14" t="s">
        <v>3510</v>
      </c>
      <c r="G919" s="14"/>
      <c r="H919" s="14" t="s">
        <v>3525</v>
      </c>
      <c r="I919" s="15">
        <v>0</v>
      </c>
      <c r="J919" s="77"/>
      <c r="K919" s="92"/>
    </row>
    <row r="920" spans="1:11" ht="20" x14ac:dyDescent="0.25">
      <c r="A920" s="14" t="s">
        <v>2293</v>
      </c>
      <c r="B920" s="14" t="s">
        <v>3527</v>
      </c>
      <c r="C920" s="14" t="s">
        <v>3527</v>
      </c>
      <c r="D920" s="16" t="s">
        <v>2895</v>
      </c>
      <c r="E920" s="16"/>
      <c r="F920" s="14" t="s">
        <v>3528</v>
      </c>
      <c r="G920" s="14"/>
      <c r="H920" s="14" t="s">
        <v>3525</v>
      </c>
      <c r="I920" s="15">
        <v>13.2</v>
      </c>
      <c r="J920" s="77"/>
      <c r="K920" s="92"/>
    </row>
    <row r="921" spans="1:11" ht="20" x14ac:dyDescent="0.25">
      <c r="A921" s="14" t="s">
        <v>2293</v>
      </c>
      <c r="B921" s="14" t="s">
        <v>3529</v>
      </c>
      <c r="C921" s="14" t="s">
        <v>3529</v>
      </c>
      <c r="D921" s="16" t="s">
        <v>2895</v>
      </c>
      <c r="E921" s="16"/>
      <c r="F921" s="14" t="s">
        <v>3530</v>
      </c>
      <c r="G921" s="14"/>
      <c r="H921" s="14" t="s">
        <v>3525</v>
      </c>
      <c r="I921" s="15">
        <v>0</v>
      </c>
      <c r="J921" s="77"/>
      <c r="K921" s="92"/>
    </row>
    <row r="922" spans="1:11" ht="20" x14ac:dyDescent="0.25">
      <c r="A922" s="14" t="s">
        <v>2293</v>
      </c>
      <c r="B922" s="14" t="s">
        <v>3529</v>
      </c>
      <c r="C922" s="14" t="s">
        <v>3529</v>
      </c>
      <c r="D922" s="16" t="s">
        <v>2895</v>
      </c>
      <c r="E922" s="16"/>
      <c r="F922" s="14" t="s">
        <v>3531</v>
      </c>
      <c r="G922" s="14"/>
      <c r="H922" s="14" t="s">
        <v>3525</v>
      </c>
      <c r="I922" s="15">
        <v>150.6</v>
      </c>
      <c r="J922" s="77"/>
      <c r="K922" s="92"/>
    </row>
    <row r="923" spans="1:11" ht="30" x14ac:dyDescent="0.25">
      <c r="A923" s="14" t="s">
        <v>2293</v>
      </c>
      <c r="B923" s="14" t="s">
        <v>3532</v>
      </c>
      <c r="C923" s="14" t="s">
        <v>3532</v>
      </c>
      <c r="D923" s="16" t="s">
        <v>2895</v>
      </c>
      <c r="E923" s="16"/>
      <c r="F923" s="14" t="s">
        <v>3533</v>
      </c>
      <c r="G923" s="14" t="s">
        <v>3534</v>
      </c>
      <c r="H923" s="14" t="s">
        <v>3535</v>
      </c>
      <c r="I923" s="15">
        <v>0</v>
      </c>
      <c r="J923" s="77"/>
      <c r="K923" s="92"/>
    </row>
    <row r="924" spans="1:11" ht="20" x14ac:dyDescent="0.25">
      <c r="A924" s="14" t="s">
        <v>2293</v>
      </c>
      <c r="B924" s="14" t="s">
        <v>3532</v>
      </c>
      <c r="C924" s="14" t="s">
        <v>3532</v>
      </c>
      <c r="D924" s="16" t="s">
        <v>2895</v>
      </c>
      <c r="E924" s="16"/>
      <c r="F924" s="14" t="s">
        <v>3464</v>
      </c>
      <c r="G924" s="14" t="s">
        <v>3534</v>
      </c>
      <c r="H924" s="14" t="s">
        <v>3535</v>
      </c>
      <c r="I924" s="15">
        <v>288.95999999999998</v>
      </c>
      <c r="J924" s="77"/>
      <c r="K924" s="92"/>
    </row>
    <row r="925" spans="1:11" ht="20" x14ac:dyDescent="0.25">
      <c r="A925" s="14" t="s">
        <v>2293</v>
      </c>
      <c r="B925" s="14" t="s">
        <v>3532</v>
      </c>
      <c r="C925" s="14" t="s">
        <v>3532</v>
      </c>
      <c r="D925" s="16" t="s">
        <v>2895</v>
      </c>
      <c r="E925" s="16"/>
      <c r="F925" s="14" t="s">
        <v>3536</v>
      </c>
      <c r="G925" s="14" t="s">
        <v>3534</v>
      </c>
      <c r="H925" s="14" t="s">
        <v>3535</v>
      </c>
      <c r="I925" s="15">
        <v>11.97</v>
      </c>
      <c r="J925" s="77"/>
      <c r="K925" s="92"/>
    </row>
    <row r="926" spans="1:11" ht="20" x14ac:dyDescent="0.25">
      <c r="A926" s="14" t="s">
        <v>2293</v>
      </c>
      <c r="B926" s="14" t="s">
        <v>3532</v>
      </c>
      <c r="C926" s="14" t="s">
        <v>3532</v>
      </c>
      <c r="D926" s="16" t="s">
        <v>2895</v>
      </c>
      <c r="E926" s="16"/>
      <c r="F926" s="14" t="s">
        <v>2521</v>
      </c>
      <c r="G926" s="14" t="s">
        <v>3534</v>
      </c>
      <c r="H926" s="14" t="s">
        <v>3535</v>
      </c>
      <c r="I926" s="15">
        <v>388.87</v>
      </c>
      <c r="J926" s="77"/>
      <c r="K926" s="92"/>
    </row>
    <row r="927" spans="1:11" ht="12.5" x14ac:dyDescent="0.25">
      <c r="A927" s="14" t="s">
        <v>3762</v>
      </c>
      <c r="B927" s="14" t="s">
        <v>3537</v>
      </c>
      <c r="C927" s="14" t="s">
        <v>3537</v>
      </c>
      <c r="D927" s="16" t="s">
        <v>2895</v>
      </c>
      <c r="E927" s="16"/>
      <c r="F927" s="14" t="s">
        <v>3538</v>
      </c>
      <c r="G927" s="14"/>
      <c r="H927" s="14" t="s">
        <v>3423</v>
      </c>
      <c r="I927" s="15">
        <v>0</v>
      </c>
      <c r="J927" s="77"/>
      <c r="K927" s="92"/>
    </row>
    <row r="928" spans="1:11" ht="12.5" x14ac:dyDescent="0.25">
      <c r="A928" s="14" t="s">
        <v>3762</v>
      </c>
      <c r="B928" s="14" t="s">
        <v>3537</v>
      </c>
      <c r="C928" s="14" t="s">
        <v>3537</v>
      </c>
      <c r="D928" s="16" t="s">
        <v>2895</v>
      </c>
      <c r="E928" s="16"/>
      <c r="F928" s="14" t="s">
        <v>3424</v>
      </c>
      <c r="G928" s="14"/>
      <c r="H928" s="14" t="s">
        <v>3423</v>
      </c>
      <c r="I928" s="15">
        <v>588.6</v>
      </c>
      <c r="J928" s="77"/>
      <c r="K928" s="92"/>
    </row>
    <row r="929" spans="1:11" ht="12.5" x14ac:dyDescent="0.25">
      <c r="A929" s="14" t="s">
        <v>3762</v>
      </c>
      <c r="B929" s="14" t="s">
        <v>3537</v>
      </c>
      <c r="C929" s="14" t="s">
        <v>3537</v>
      </c>
      <c r="D929" s="16" t="s">
        <v>2895</v>
      </c>
      <c r="E929" s="16"/>
      <c r="F929" s="14" t="s">
        <v>3539</v>
      </c>
      <c r="G929" s="14"/>
      <c r="H929" s="14" t="s">
        <v>3423</v>
      </c>
      <c r="I929" s="15">
        <v>132</v>
      </c>
      <c r="J929" s="77"/>
      <c r="K929" s="92"/>
    </row>
    <row r="930" spans="1:11" ht="12.5" x14ac:dyDescent="0.25">
      <c r="A930" s="14" t="s">
        <v>3762</v>
      </c>
      <c r="B930" s="14" t="s">
        <v>3537</v>
      </c>
      <c r="C930" s="14" t="s">
        <v>3537</v>
      </c>
      <c r="D930" s="16" t="s">
        <v>2895</v>
      </c>
      <c r="E930" s="16"/>
      <c r="F930" s="14" t="s">
        <v>3540</v>
      </c>
      <c r="G930" s="14"/>
      <c r="H930" s="14" t="s">
        <v>3423</v>
      </c>
      <c r="I930" s="15">
        <v>184</v>
      </c>
      <c r="J930" s="77"/>
      <c r="K930" s="92"/>
    </row>
    <row r="931" spans="1:11" ht="20" x14ac:dyDescent="0.25">
      <c r="A931" s="14" t="s">
        <v>2293</v>
      </c>
      <c r="B931" s="14" t="s">
        <v>3541</v>
      </c>
      <c r="C931" s="14" t="s">
        <v>3541</v>
      </c>
      <c r="D931" s="16" t="s">
        <v>3542</v>
      </c>
      <c r="E931" s="16"/>
      <c r="F931" s="14" t="s">
        <v>3543</v>
      </c>
      <c r="G931" s="14" t="s">
        <v>3046</v>
      </c>
      <c r="H931" s="14" t="s">
        <v>3544</v>
      </c>
      <c r="I931" s="15">
        <v>0</v>
      </c>
      <c r="J931" s="77"/>
      <c r="K931" s="92"/>
    </row>
    <row r="932" spans="1:11" ht="20" x14ac:dyDescent="0.25">
      <c r="A932" s="14" t="s">
        <v>2293</v>
      </c>
      <c r="B932" s="14" t="s">
        <v>3541</v>
      </c>
      <c r="C932" s="14" t="s">
        <v>3541</v>
      </c>
      <c r="D932" s="16" t="s">
        <v>3542</v>
      </c>
      <c r="E932" s="16"/>
      <c r="F932" s="14" t="s">
        <v>3543</v>
      </c>
      <c r="G932" s="14" t="s">
        <v>3046</v>
      </c>
      <c r="H932" s="14" t="s">
        <v>3544</v>
      </c>
      <c r="I932" s="15">
        <v>5</v>
      </c>
      <c r="J932" s="77"/>
      <c r="K932" s="92"/>
    </row>
    <row r="933" spans="1:11" ht="20" x14ac:dyDescent="0.25">
      <c r="A933" s="14" t="s">
        <v>2293</v>
      </c>
      <c r="B933" s="14" t="s">
        <v>3545</v>
      </c>
      <c r="C933" s="14" t="s">
        <v>3545</v>
      </c>
      <c r="D933" s="16" t="s">
        <v>2890</v>
      </c>
      <c r="E933" s="16"/>
      <c r="F933" s="14" t="s">
        <v>3546</v>
      </c>
      <c r="G933" s="14"/>
      <c r="H933" s="14" t="s">
        <v>3310</v>
      </c>
      <c r="I933" s="15">
        <v>0</v>
      </c>
      <c r="J933" s="77"/>
      <c r="K933" s="92"/>
    </row>
    <row r="934" spans="1:11" ht="20" x14ac:dyDescent="0.25">
      <c r="A934" s="14" t="s">
        <v>2293</v>
      </c>
      <c r="B934" s="14" t="s">
        <v>3545</v>
      </c>
      <c r="C934" s="14" t="s">
        <v>3545</v>
      </c>
      <c r="D934" s="16" t="s">
        <v>2890</v>
      </c>
      <c r="E934" s="16"/>
      <c r="F934" s="14" t="s">
        <v>3547</v>
      </c>
      <c r="G934" s="14"/>
      <c r="H934" s="14" t="s">
        <v>3310</v>
      </c>
      <c r="I934" s="15">
        <v>96</v>
      </c>
      <c r="J934" s="77"/>
      <c r="K934" s="92"/>
    </row>
    <row r="935" spans="1:11" ht="20" x14ac:dyDescent="0.25">
      <c r="A935" s="14" t="s">
        <v>3761</v>
      </c>
      <c r="B935" s="14" t="s">
        <v>3548</v>
      </c>
      <c r="C935" s="14" t="s">
        <v>3548</v>
      </c>
      <c r="D935" s="16" t="s">
        <v>2890</v>
      </c>
      <c r="E935" s="16"/>
      <c r="F935" s="14" t="s">
        <v>3549</v>
      </c>
      <c r="G935" s="14"/>
      <c r="H935" s="14" t="s">
        <v>3287</v>
      </c>
      <c r="I935" s="15">
        <v>0</v>
      </c>
      <c r="J935" s="77"/>
      <c r="K935" s="92"/>
    </row>
    <row r="936" spans="1:11" ht="12.5" x14ac:dyDescent="0.25">
      <c r="A936" s="14" t="s">
        <v>3761</v>
      </c>
      <c r="B936" s="14" t="s">
        <v>3548</v>
      </c>
      <c r="C936" s="14" t="s">
        <v>3548</v>
      </c>
      <c r="D936" s="16" t="s">
        <v>2890</v>
      </c>
      <c r="E936" s="16"/>
      <c r="F936" s="14" t="s">
        <v>3550</v>
      </c>
      <c r="G936" s="14"/>
      <c r="H936" s="14" t="s">
        <v>3287</v>
      </c>
      <c r="I936" s="15">
        <v>498</v>
      </c>
      <c r="J936" s="77"/>
      <c r="K936" s="92"/>
    </row>
    <row r="937" spans="1:11" ht="12.5" x14ac:dyDescent="0.25">
      <c r="A937" s="14" t="s">
        <v>3761</v>
      </c>
      <c r="B937" s="14" t="s">
        <v>3551</v>
      </c>
      <c r="C937" s="14" t="s">
        <v>3551</v>
      </c>
      <c r="D937" s="16" t="s">
        <v>2890</v>
      </c>
      <c r="E937" s="16"/>
      <c r="F937" s="14" t="s">
        <v>3552</v>
      </c>
      <c r="G937" s="14"/>
      <c r="H937" s="14" t="s">
        <v>3287</v>
      </c>
      <c r="I937" s="15">
        <v>0</v>
      </c>
      <c r="J937" s="77"/>
      <c r="K937" s="92"/>
    </row>
    <row r="938" spans="1:11" ht="12.5" x14ac:dyDescent="0.25">
      <c r="A938" s="14" t="s">
        <v>3761</v>
      </c>
      <c r="B938" s="14" t="s">
        <v>3551</v>
      </c>
      <c r="C938" s="14" t="s">
        <v>3551</v>
      </c>
      <c r="D938" s="16" t="s">
        <v>2890</v>
      </c>
      <c r="E938" s="16"/>
      <c r="F938" s="14" t="s">
        <v>3553</v>
      </c>
      <c r="G938" s="14"/>
      <c r="H938" s="14" t="s">
        <v>3287</v>
      </c>
      <c r="I938" s="15">
        <v>234</v>
      </c>
      <c r="J938" s="77"/>
      <c r="K938" s="92"/>
    </row>
    <row r="939" spans="1:11" ht="30" x14ac:dyDescent="0.25">
      <c r="A939" s="14" t="s">
        <v>3763</v>
      </c>
      <c r="B939" s="14" t="s">
        <v>3554</v>
      </c>
      <c r="C939" s="14" t="s">
        <v>3554</v>
      </c>
      <c r="D939" s="16" t="s">
        <v>2890</v>
      </c>
      <c r="E939" s="16"/>
      <c r="F939" s="14" t="s">
        <v>3555</v>
      </c>
      <c r="G939" s="14"/>
      <c r="H939" s="14" t="s">
        <v>3457</v>
      </c>
      <c r="I939" s="15">
        <v>0</v>
      </c>
      <c r="J939" s="77"/>
      <c r="K939" s="92"/>
    </row>
    <row r="940" spans="1:11" ht="12.5" x14ac:dyDescent="0.25">
      <c r="A940" s="14" t="s">
        <v>3763</v>
      </c>
      <c r="B940" s="14" t="s">
        <v>3554</v>
      </c>
      <c r="C940" s="14" t="s">
        <v>3554</v>
      </c>
      <c r="D940" s="16" t="s">
        <v>2890</v>
      </c>
      <c r="E940" s="16"/>
      <c r="F940" s="14" t="s">
        <v>3556</v>
      </c>
      <c r="G940" s="14"/>
      <c r="H940" s="14" t="s">
        <v>3457</v>
      </c>
      <c r="I940" s="15">
        <v>222</v>
      </c>
      <c r="J940" s="77"/>
      <c r="K940" s="92"/>
    </row>
    <row r="941" spans="1:11" ht="12.5" x14ac:dyDescent="0.25">
      <c r="A941" s="14" t="s">
        <v>3763</v>
      </c>
      <c r="B941" s="14" t="s">
        <v>3554</v>
      </c>
      <c r="C941" s="14" t="s">
        <v>3554</v>
      </c>
      <c r="D941" s="16" t="s">
        <v>2890</v>
      </c>
      <c r="E941" s="16"/>
      <c r="F941" s="14" t="s">
        <v>3557</v>
      </c>
      <c r="G941" s="14"/>
      <c r="H941" s="14" t="s">
        <v>3457</v>
      </c>
      <c r="I941" s="15">
        <v>120</v>
      </c>
      <c r="J941" s="77"/>
      <c r="K941" s="92"/>
    </row>
    <row r="942" spans="1:11" ht="20" x14ac:dyDescent="0.25">
      <c r="A942" s="14" t="s">
        <v>3763</v>
      </c>
      <c r="B942" s="14" t="s">
        <v>3558</v>
      </c>
      <c r="C942" s="14" t="s">
        <v>3558</v>
      </c>
      <c r="D942" s="16" t="s">
        <v>2890</v>
      </c>
      <c r="E942" s="16"/>
      <c r="F942" s="14" t="s">
        <v>3559</v>
      </c>
      <c r="G942" s="14"/>
      <c r="H942" s="14" t="s">
        <v>3454</v>
      </c>
      <c r="I942" s="15">
        <v>0</v>
      </c>
      <c r="J942" s="77"/>
      <c r="K942" s="92"/>
    </row>
    <row r="943" spans="1:11" ht="12.5" x14ac:dyDescent="0.25">
      <c r="A943" s="14" t="s">
        <v>3763</v>
      </c>
      <c r="B943" s="14" t="s">
        <v>3558</v>
      </c>
      <c r="C943" s="14" t="s">
        <v>3558</v>
      </c>
      <c r="D943" s="16" t="s">
        <v>2890</v>
      </c>
      <c r="E943" s="16"/>
      <c r="F943" s="14" t="s">
        <v>3553</v>
      </c>
      <c r="G943" s="14"/>
      <c r="H943" s="14" t="s">
        <v>3454</v>
      </c>
      <c r="I943" s="15">
        <v>234</v>
      </c>
      <c r="J943" s="77"/>
      <c r="K943" s="92"/>
    </row>
    <row r="944" spans="1:11" ht="30" x14ac:dyDescent="0.25">
      <c r="A944" s="14" t="s">
        <v>3758</v>
      </c>
      <c r="B944" s="14" t="s">
        <v>3560</v>
      </c>
      <c r="C944" s="14" t="s">
        <v>3560</v>
      </c>
      <c r="D944" s="16" t="s">
        <v>3561</v>
      </c>
      <c r="E944" s="16"/>
      <c r="F944" s="14" t="s">
        <v>3562</v>
      </c>
      <c r="G944" s="14"/>
      <c r="H944" s="14" t="s">
        <v>3433</v>
      </c>
      <c r="I944" s="15">
        <v>0</v>
      </c>
      <c r="J944" s="77"/>
      <c r="K944" s="92"/>
    </row>
    <row r="945" spans="1:11" ht="12.5" x14ac:dyDescent="0.25">
      <c r="A945" s="14" t="s">
        <v>3758</v>
      </c>
      <c r="B945" s="14" t="s">
        <v>3560</v>
      </c>
      <c r="C945" s="14" t="s">
        <v>3560</v>
      </c>
      <c r="D945" s="16" t="s">
        <v>3561</v>
      </c>
      <c r="E945" s="16"/>
      <c r="F945" s="14" t="s">
        <v>3354</v>
      </c>
      <c r="G945" s="14"/>
      <c r="H945" s="14" t="s">
        <v>3433</v>
      </c>
      <c r="I945" s="15">
        <v>16</v>
      </c>
      <c r="J945" s="77"/>
      <c r="K945" s="92"/>
    </row>
    <row r="946" spans="1:11" ht="12.5" x14ac:dyDescent="0.25">
      <c r="A946" s="14" t="s">
        <v>3758</v>
      </c>
      <c r="B946" s="14" t="s">
        <v>3560</v>
      </c>
      <c r="C946" s="14" t="s">
        <v>3560</v>
      </c>
      <c r="D946" s="16" t="s">
        <v>3561</v>
      </c>
      <c r="E946" s="16"/>
      <c r="F946" s="14" t="s">
        <v>3563</v>
      </c>
      <c r="G946" s="14"/>
      <c r="H946" s="14" t="s">
        <v>3433</v>
      </c>
      <c r="I946" s="15">
        <v>350.1</v>
      </c>
      <c r="J946" s="77"/>
      <c r="K946" s="92"/>
    </row>
    <row r="947" spans="1:11" ht="20" x14ac:dyDescent="0.25">
      <c r="A947" s="14" t="s">
        <v>2293</v>
      </c>
      <c r="B947" s="14" t="s">
        <v>3564</v>
      </c>
      <c r="C947" s="14" t="s">
        <v>3564</v>
      </c>
      <c r="D947" s="16" t="s">
        <v>2890</v>
      </c>
      <c r="E947" s="16"/>
      <c r="F947" s="14" t="s">
        <v>3565</v>
      </c>
      <c r="G947" s="14" t="s">
        <v>2709</v>
      </c>
      <c r="H947" s="14" t="s">
        <v>2710</v>
      </c>
      <c r="I947" s="15">
        <v>0</v>
      </c>
      <c r="J947" s="77"/>
      <c r="K947" s="92"/>
    </row>
    <row r="948" spans="1:11" ht="20" x14ac:dyDescent="0.25">
      <c r="A948" s="14" t="s">
        <v>2293</v>
      </c>
      <c r="B948" s="14" t="s">
        <v>3564</v>
      </c>
      <c r="C948" s="14" t="s">
        <v>3564</v>
      </c>
      <c r="D948" s="16" t="s">
        <v>2890</v>
      </c>
      <c r="E948" s="16"/>
      <c r="F948" s="14" t="s">
        <v>3566</v>
      </c>
      <c r="G948" s="14" t="s">
        <v>2709</v>
      </c>
      <c r="H948" s="14" t="s">
        <v>2710</v>
      </c>
      <c r="I948" s="15">
        <v>640</v>
      </c>
      <c r="J948" s="77"/>
      <c r="K948" s="92"/>
    </row>
    <row r="949" spans="1:11" ht="20" x14ac:dyDescent="0.25">
      <c r="A949" s="14" t="s">
        <v>2293</v>
      </c>
      <c r="B949" s="14" t="s">
        <v>3564</v>
      </c>
      <c r="C949" s="14" t="s">
        <v>3564</v>
      </c>
      <c r="D949" s="16" t="s">
        <v>2890</v>
      </c>
      <c r="E949" s="16"/>
      <c r="F949" s="14" t="s">
        <v>3567</v>
      </c>
      <c r="G949" s="14" t="s">
        <v>2709</v>
      </c>
      <c r="H949" s="14" t="s">
        <v>2710</v>
      </c>
      <c r="I949" s="15">
        <v>360</v>
      </c>
      <c r="J949" s="77"/>
      <c r="K949" s="92"/>
    </row>
    <row r="950" spans="1:11" ht="20" x14ac:dyDescent="0.25">
      <c r="A950" s="14" t="s">
        <v>3754</v>
      </c>
      <c r="B950" s="14" t="s">
        <v>3568</v>
      </c>
      <c r="C950" s="14" t="s">
        <v>3568</v>
      </c>
      <c r="D950" s="16" t="s">
        <v>2992</v>
      </c>
      <c r="E950" s="16"/>
      <c r="F950" s="14" t="s">
        <v>3569</v>
      </c>
      <c r="G950" s="14" t="s">
        <v>3570</v>
      </c>
      <c r="H950" s="14" t="s">
        <v>3571</v>
      </c>
      <c r="I950" s="15">
        <v>0</v>
      </c>
      <c r="J950" s="77"/>
      <c r="K950" s="92"/>
    </row>
    <row r="951" spans="1:11" ht="12.5" x14ac:dyDescent="0.25">
      <c r="A951" s="14" t="s">
        <v>3754</v>
      </c>
      <c r="B951" s="14" t="s">
        <v>3568</v>
      </c>
      <c r="C951" s="14" t="s">
        <v>3568</v>
      </c>
      <c r="D951" s="16" t="s">
        <v>2992</v>
      </c>
      <c r="E951" s="16"/>
      <c r="F951" s="14" t="s">
        <v>3572</v>
      </c>
      <c r="G951" s="14" t="s">
        <v>3570</v>
      </c>
      <c r="H951" s="14" t="s">
        <v>3571</v>
      </c>
      <c r="I951" s="15">
        <v>522</v>
      </c>
      <c r="J951" s="77"/>
      <c r="K951" s="92"/>
    </row>
    <row r="952" spans="1:11" ht="12.5" x14ac:dyDescent="0.25">
      <c r="A952" s="14" t="s">
        <v>3754</v>
      </c>
      <c r="B952" s="14" t="s">
        <v>3573</v>
      </c>
      <c r="C952" s="14" t="s">
        <v>3573</v>
      </c>
      <c r="D952" s="16" t="s">
        <v>2992</v>
      </c>
      <c r="E952" s="16"/>
      <c r="F952" s="14" t="s">
        <v>3574</v>
      </c>
      <c r="G952" s="14" t="s">
        <v>3570</v>
      </c>
      <c r="H952" s="14" t="s">
        <v>3571</v>
      </c>
      <c r="I952" s="15">
        <v>0</v>
      </c>
      <c r="J952" s="77"/>
      <c r="K952" s="92"/>
    </row>
    <row r="953" spans="1:11" ht="12.5" x14ac:dyDescent="0.25">
      <c r="A953" s="14" t="s">
        <v>3754</v>
      </c>
      <c r="B953" s="14" t="s">
        <v>3573</v>
      </c>
      <c r="C953" s="14" t="s">
        <v>3573</v>
      </c>
      <c r="D953" s="16" t="s">
        <v>2992</v>
      </c>
      <c r="E953" s="16"/>
      <c r="F953" s="14" t="s">
        <v>3575</v>
      </c>
      <c r="G953" s="14" t="s">
        <v>3570</v>
      </c>
      <c r="H953" s="14" t="s">
        <v>3571</v>
      </c>
      <c r="I953" s="15">
        <v>300</v>
      </c>
      <c r="J953" s="77"/>
      <c r="K953" s="92"/>
    </row>
    <row r="954" spans="1:11" ht="20" x14ac:dyDescent="0.25">
      <c r="A954" s="14" t="s">
        <v>2293</v>
      </c>
      <c r="B954" s="14" t="s">
        <v>3576</v>
      </c>
      <c r="C954" s="14" t="s">
        <v>3576</v>
      </c>
      <c r="D954" s="16" t="s">
        <v>2992</v>
      </c>
      <c r="E954" s="16"/>
      <c r="F954" s="14" t="s">
        <v>3515</v>
      </c>
      <c r="G954" s="14"/>
      <c r="H954" s="14" t="s">
        <v>3577</v>
      </c>
      <c r="I954" s="15">
        <v>0</v>
      </c>
      <c r="J954" s="77"/>
      <c r="K954" s="92"/>
    </row>
    <row r="955" spans="1:11" ht="20" x14ac:dyDescent="0.25">
      <c r="A955" s="14" t="s">
        <v>2293</v>
      </c>
      <c r="B955" s="14" t="s">
        <v>3576</v>
      </c>
      <c r="C955" s="14" t="s">
        <v>3576</v>
      </c>
      <c r="D955" s="16" t="s">
        <v>2992</v>
      </c>
      <c r="E955" s="16"/>
      <c r="F955" s="14" t="s">
        <v>3578</v>
      </c>
      <c r="G955" s="14"/>
      <c r="H955" s="14" t="s">
        <v>3577</v>
      </c>
      <c r="I955" s="15">
        <v>23.4</v>
      </c>
      <c r="J955" s="77"/>
      <c r="K955" s="92"/>
    </row>
    <row r="956" spans="1:11" ht="20" x14ac:dyDescent="0.25">
      <c r="A956" s="14" t="s">
        <v>2293</v>
      </c>
      <c r="B956" s="14" t="s">
        <v>3579</v>
      </c>
      <c r="C956" s="14" t="s">
        <v>3579</v>
      </c>
      <c r="D956" s="16" t="s">
        <v>2992</v>
      </c>
      <c r="E956" s="16"/>
      <c r="F956" s="14" t="s">
        <v>3580</v>
      </c>
      <c r="G956" s="14"/>
      <c r="H956" s="14" t="s">
        <v>3577</v>
      </c>
      <c r="I956" s="15">
        <v>0</v>
      </c>
      <c r="J956" s="77"/>
      <c r="K956" s="92"/>
    </row>
    <row r="957" spans="1:11" ht="20" x14ac:dyDescent="0.25">
      <c r="A957" s="14" t="s">
        <v>2293</v>
      </c>
      <c r="B957" s="14" t="s">
        <v>3579</v>
      </c>
      <c r="C957" s="14" t="s">
        <v>3579</v>
      </c>
      <c r="D957" s="16" t="s">
        <v>2992</v>
      </c>
      <c r="E957" s="16"/>
      <c r="F957" s="14" t="s">
        <v>3581</v>
      </c>
      <c r="G957" s="14"/>
      <c r="H957" s="14" t="s">
        <v>3577</v>
      </c>
      <c r="I957" s="15">
        <v>101.1</v>
      </c>
      <c r="J957" s="77"/>
      <c r="K957" s="92"/>
    </row>
    <row r="958" spans="1:11" ht="20" x14ac:dyDescent="0.25">
      <c r="A958" s="14" t="s">
        <v>2293</v>
      </c>
      <c r="B958" s="14" t="s">
        <v>3582</v>
      </c>
      <c r="C958" s="14" t="s">
        <v>3582</v>
      </c>
      <c r="D958" s="16" t="s">
        <v>2992</v>
      </c>
      <c r="E958" s="16"/>
      <c r="F958" s="14" t="s">
        <v>3583</v>
      </c>
      <c r="G958" s="14"/>
      <c r="H958" s="14" t="s">
        <v>3577</v>
      </c>
      <c r="I958" s="15">
        <v>0</v>
      </c>
      <c r="J958" s="77"/>
      <c r="K958" s="92"/>
    </row>
    <row r="959" spans="1:11" ht="20" x14ac:dyDescent="0.25">
      <c r="A959" s="14" t="s">
        <v>2293</v>
      </c>
      <c r="B959" s="14" t="s">
        <v>3582</v>
      </c>
      <c r="C959" s="14" t="s">
        <v>3582</v>
      </c>
      <c r="D959" s="16" t="s">
        <v>2992</v>
      </c>
      <c r="E959" s="16"/>
      <c r="F959" s="14" t="s">
        <v>3584</v>
      </c>
      <c r="G959" s="14"/>
      <c r="H959" s="14" t="s">
        <v>3577</v>
      </c>
      <c r="I959" s="15">
        <v>75.599999999999994</v>
      </c>
      <c r="J959" s="77"/>
      <c r="K959" s="92"/>
    </row>
    <row r="960" spans="1:11" ht="20" x14ac:dyDescent="0.25">
      <c r="A960" s="14" t="s">
        <v>2293</v>
      </c>
      <c r="B960" s="14" t="s">
        <v>3585</v>
      </c>
      <c r="C960" s="14" t="s">
        <v>3585</v>
      </c>
      <c r="D960" s="16" t="s">
        <v>2992</v>
      </c>
      <c r="E960" s="16"/>
      <c r="F960" s="14" t="s">
        <v>3586</v>
      </c>
      <c r="G960" s="14"/>
      <c r="H960" s="14" t="s">
        <v>3420</v>
      </c>
      <c r="I960" s="15">
        <v>0</v>
      </c>
      <c r="J960" s="77"/>
      <c r="K960" s="92"/>
    </row>
    <row r="961" spans="1:11" ht="20" x14ac:dyDescent="0.25">
      <c r="A961" s="14" t="s">
        <v>2293</v>
      </c>
      <c r="B961" s="14" t="s">
        <v>3585</v>
      </c>
      <c r="C961" s="14" t="s">
        <v>3585</v>
      </c>
      <c r="D961" s="16" t="s">
        <v>2992</v>
      </c>
      <c r="E961" s="16"/>
      <c r="F961" s="14" t="s">
        <v>3587</v>
      </c>
      <c r="G961" s="14"/>
      <c r="H961" s="14" t="s">
        <v>3420</v>
      </c>
      <c r="I961" s="15">
        <v>154</v>
      </c>
      <c r="J961" s="77"/>
      <c r="K961" s="92"/>
    </row>
    <row r="962" spans="1:11" ht="20" x14ac:dyDescent="0.25">
      <c r="A962" s="14" t="s">
        <v>2293</v>
      </c>
      <c r="B962" s="14" t="s">
        <v>3588</v>
      </c>
      <c r="C962" s="14" t="s">
        <v>3588</v>
      </c>
      <c r="D962" s="16" t="s">
        <v>2992</v>
      </c>
      <c r="E962" s="16"/>
      <c r="F962" s="14" t="s">
        <v>3589</v>
      </c>
      <c r="G962" s="14"/>
      <c r="H962" s="14" t="s">
        <v>3420</v>
      </c>
      <c r="I962" s="15">
        <v>0</v>
      </c>
      <c r="J962" s="77"/>
      <c r="K962" s="92"/>
    </row>
    <row r="963" spans="1:11" ht="20" x14ac:dyDescent="0.25">
      <c r="A963" s="14" t="s">
        <v>2293</v>
      </c>
      <c r="B963" s="14" t="s">
        <v>3588</v>
      </c>
      <c r="C963" s="14" t="s">
        <v>3588</v>
      </c>
      <c r="D963" s="16" t="s">
        <v>2992</v>
      </c>
      <c r="E963" s="16"/>
      <c r="F963" s="14" t="s">
        <v>3437</v>
      </c>
      <c r="G963" s="14"/>
      <c r="H963" s="14" t="s">
        <v>3420</v>
      </c>
      <c r="I963" s="15">
        <v>162</v>
      </c>
      <c r="J963" s="77"/>
      <c r="K963" s="92"/>
    </row>
    <row r="964" spans="1:11" ht="20" x14ac:dyDescent="0.25">
      <c r="A964" s="14" t="s">
        <v>2293</v>
      </c>
      <c r="B964" s="14" t="s">
        <v>3590</v>
      </c>
      <c r="C964" s="14" t="s">
        <v>3590</v>
      </c>
      <c r="D964" s="16" t="s">
        <v>2992</v>
      </c>
      <c r="E964" s="16"/>
      <c r="F964" s="14" t="s">
        <v>3589</v>
      </c>
      <c r="G964" s="14"/>
      <c r="H964" s="14" t="s">
        <v>3392</v>
      </c>
      <c r="I964" s="15">
        <v>0</v>
      </c>
      <c r="J964" s="77"/>
      <c r="K964" s="92"/>
    </row>
    <row r="965" spans="1:11" ht="20" x14ac:dyDescent="0.25">
      <c r="A965" s="14" t="s">
        <v>2293</v>
      </c>
      <c r="B965" s="14" t="s">
        <v>3590</v>
      </c>
      <c r="C965" s="14" t="s">
        <v>3590</v>
      </c>
      <c r="D965" s="16" t="s">
        <v>2992</v>
      </c>
      <c r="E965" s="16"/>
      <c r="F965" s="14" t="s">
        <v>3591</v>
      </c>
      <c r="G965" s="14"/>
      <c r="H965" s="14" t="s">
        <v>3392</v>
      </c>
      <c r="I965" s="15">
        <v>188.4</v>
      </c>
      <c r="J965" s="77"/>
      <c r="K965" s="92"/>
    </row>
    <row r="966" spans="1:11" ht="20" x14ac:dyDescent="0.25">
      <c r="A966" s="14" t="s">
        <v>2293</v>
      </c>
      <c r="B966" s="14" t="s">
        <v>3592</v>
      </c>
      <c r="C966" s="14" t="s">
        <v>3592</v>
      </c>
      <c r="D966" s="16" t="s">
        <v>2992</v>
      </c>
      <c r="E966" s="16"/>
      <c r="F966" s="14" t="s">
        <v>3593</v>
      </c>
      <c r="G966" s="14"/>
      <c r="H966" s="14" t="s">
        <v>3332</v>
      </c>
      <c r="I966" s="15">
        <v>0</v>
      </c>
      <c r="J966" s="77"/>
      <c r="K966" s="92"/>
    </row>
    <row r="967" spans="1:11" ht="20" x14ac:dyDescent="0.25">
      <c r="A967" s="14" t="s">
        <v>2293</v>
      </c>
      <c r="B967" s="14" t="s">
        <v>3594</v>
      </c>
      <c r="C967" s="14" t="s">
        <v>3594</v>
      </c>
      <c r="D967" s="16" t="s">
        <v>3001</v>
      </c>
      <c r="E967" s="16"/>
      <c r="F967" s="14" t="s">
        <v>3595</v>
      </c>
      <c r="G967" s="14" t="s">
        <v>3596</v>
      </c>
      <c r="H967" s="14" t="s">
        <v>3597</v>
      </c>
      <c r="I967" s="15">
        <v>0</v>
      </c>
      <c r="J967" s="77"/>
      <c r="K967" s="92"/>
    </row>
    <row r="968" spans="1:11" ht="20" x14ac:dyDescent="0.25">
      <c r="A968" s="14" t="s">
        <v>2293</v>
      </c>
      <c r="B968" s="14" t="s">
        <v>3594</v>
      </c>
      <c r="C968" s="14" t="s">
        <v>3594</v>
      </c>
      <c r="D968" s="16" t="s">
        <v>3001</v>
      </c>
      <c r="E968" s="16"/>
      <c r="F968" s="14" t="s">
        <v>3598</v>
      </c>
      <c r="G968" s="14" t="s">
        <v>3596</v>
      </c>
      <c r="H968" s="14" t="s">
        <v>3597</v>
      </c>
      <c r="I968" s="15">
        <v>183.6</v>
      </c>
      <c r="J968" s="77"/>
      <c r="K968" s="92"/>
    </row>
    <row r="969" spans="1:11" ht="20" x14ac:dyDescent="0.25">
      <c r="A969" s="14" t="s">
        <v>2293</v>
      </c>
      <c r="B969" s="14" t="s">
        <v>3599</v>
      </c>
      <c r="C969" s="14" t="s">
        <v>3599</v>
      </c>
      <c r="D969" s="16" t="s">
        <v>3001</v>
      </c>
      <c r="E969" s="16"/>
      <c r="F969" s="14" t="s">
        <v>3510</v>
      </c>
      <c r="G969" s="14" t="s">
        <v>3596</v>
      </c>
      <c r="H969" s="14" t="s">
        <v>3597</v>
      </c>
      <c r="I969" s="15">
        <v>0</v>
      </c>
      <c r="J969" s="77"/>
      <c r="K969" s="92"/>
    </row>
    <row r="970" spans="1:11" ht="20" x14ac:dyDescent="0.25">
      <c r="A970" s="14" t="s">
        <v>2293</v>
      </c>
      <c r="B970" s="14" t="s">
        <v>3599</v>
      </c>
      <c r="C970" s="14" t="s">
        <v>3599</v>
      </c>
      <c r="D970" s="16" t="s">
        <v>3001</v>
      </c>
      <c r="E970" s="16"/>
      <c r="F970" s="14" t="s">
        <v>3600</v>
      </c>
      <c r="G970" s="14" t="s">
        <v>3596</v>
      </c>
      <c r="H970" s="14" t="s">
        <v>3597</v>
      </c>
      <c r="I970" s="15">
        <v>87</v>
      </c>
      <c r="J970" s="77"/>
      <c r="K970" s="92"/>
    </row>
    <row r="971" spans="1:11" ht="20" x14ac:dyDescent="0.25">
      <c r="A971" s="14" t="s">
        <v>2293</v>
      </c>
      <c r="B971" s="14" t="s">
        <v>3601</v>
      </c>
      <c r="C971" s="14" t="s">
        <v>3601</v>
      </c>
      <c r="D971" s="16" t="s">
        <v>3001</v>
      </c>
      <c r="E971" s="16"/>
      <c r="F971" s="14" t="s">
        <v>3602</v>
      </c>
      <c r="G971" s="14"/>
      <c r="H971" s="14" t="s">
        <v>3267</v>
      </c>
      <c r="I971" s="15">
        <v>0</v>
      </c>
      <c r="J971" s="77"/>
      <c r="K971" s="92"/>
    </row>
    <row r="972" spans="1:11" ht="20" x14ac:dyDescent="0.25">
      <c r="A972" s="14" t="s">
        <v>2293</v>
      </c>
      <c r="B972" s="14" t="s">
        <v>3601</v>
      </c>
      <c r="C972" s="14" t="s">
        <v>3601</v>
      </c>
      <c r="D972" s="16" t="s">
        <v>3001</v>
      </c>
      <c r="E972" s="16"/>
      <c r="F972" s="14" t="s">
        <v>3268</v>
      </c>
      <c r="G972" s="14"/>
      <c r="H972" s="14" t="s">
        <v>3267</v>
      </c>
      <c r="I972" s="15">
        <v>145.80000000000001</v>
      </c>
      <c r="J972" s="77"/>
      <c r="K972" s="92"/>
    </row>
    <row r="973" spans="1:11" ht="20" x14ac:dyDescent="0.25">
      <c r="A973" s="14" t="s">
        <v>2293</v>
      </c>
      <c r="B973" s="14" t="s">
        <v>3603</v>
      </c>
      <c r="C973" s="14" t="s">
        <v>3603</v>
      </c>
      <c r="D973" s="16" t="s">
        <v>3001</v>
      </c>
      <c r="E973" s="16"/>
      <c r="F973" s="14" t="s">
        <v>3602</v>
      </c>
      <c r="G973" s="14"/>
      <c r="H973" s="14" t="s">
        <v>3252</v>
      </c>
      <c r="I973" s="15">
        <v>0</v>
      </c>
      <c r="J973" s="77"/>
      <c r="K973" s="92"/>
    </row>
    <row r="974" spans="1:11" ht="20" x14ac:dyDescent="0.25">
      <c r="A974" s="14" t="s">
        <v>2293</v>
      </c>
      <c r="B974" s="14" t="s">
        <v>3603</v>
      </c>
      <c r="C974" s="14" t="s">
        <v>3603</v>
      </c>
      <c r="D974" s="16" t="s">
        <v>3001</v>
      </c>
      <c r="E974" s="16"/>
      <c r="F974" s="14" t="s">
        <v>3254</v>
      </c>
      <c r="G974" s="14"/>
      <c r="H974" s="14" t="s">
        <v>3252</v>
      </c>
      <c r="I974" s="15">
        <v>250.5</v>
      </c>
      <c r="J974" s="77"/>
      <c r="K974" s="92"/>
    </row>
    <row r="975" spans="1:11" ht="20" x14ac:dyDescent="0.25">
      <c r="A975" s="14" t="s">
        <v>2293</v>
      </c>
      <c r="B975" s="14" t="s">
        <v>3604</v>
      </c>
      <c r="C975" s="14" t="s">
        <v>3604</v>
      </c>
      <c r="D975" s="16" t="s">
        <v>3001</v>
      </c>
      <c r="E975" s="16"/>
      <c r="F975" s="14" t="s">
        <v>3605</v>
      </c>
      <c r="G975" s="14"/>
      <c r="H975" s="14" t="s">
        <v>3606</v>
      </c>
      <c r="I975" s="15">
        <v>0</v>
      </c>
      <c r="J975" s="77"/>
      <c r="K975" s="92"/>
    </row>
    <row r="976" spans="1:11" ht="20" x14ac:dyDescent="0.25">
      <c r="A976" s="14" t="s">
        <v>2293</v>
      </c>
      <c r="B976" s="14" t="s">
        <v>3604</v>
      </c>
      <c r="C976" s="14" t="s">
        <v>3604</v>
      </c>
      <c r="D976" s="16" t="s">
        <v>3001</v>
      </c>
      <c r="E976" s="16"/>
      <c r="F976" s="14" t="s">
        <v>3607</v>
      </c>
      <c r="G976" s="14"/>
      <c r="H976" s="14" t="s">
        <v>3606</v>
      </c>
      <c r="I976" s="15">
        <v>933</v>
      </c>
      <c r="J976" s="77"/>
      <c r="K976" s="92"/>
    </row>
    <row r="977" spans="1:11" ht="20" x14ac:dyDescent="0.25">
      <c r="A977" s="14" t="s">
        <v>2293</v>
      </c>
      <c r="B977" s="14" t="s">
        <v>3608</v>
      </c>
      <c r="C977" s="14" t="s">
        <v>3608</v>
      </c>
      <c r="D977" s="16" t="s">
        <v>3001</v>
      </c>
      <c r="E977" s="16"/>
      <c r="F977" s="14" t="s">
        <v>3530</v>
      </c>
      <c r="G977" s="14"/>
      <c r="H977" s="14" t="s">
        <v>3525</v>
      </c>
      <c r="I977" s="15">
        <v>0</v>
      </c>
      <c r="J977" s="77"/>
      <c r="K977" s="92"/>
    </row>
    <row r="978" spans="1:11" ht="20" x14ac:dyDescent="0.25">
      <c r="A978" s="14" t="s">
        <v>2293</v>
      </c>
      <c r="B978" s="14" t="s">
        <v>3608</v>
      </c>
      <c r="C978" s="14" t="s">
        <v>3608</v>
      </c>
      <c r="D978" s="16" t="s">
        <v>3001</v>
      </c>
      <c r="E978" s="16"/>
      <c r="F978" s="14" t="s">
        <v>3609</v>
      </c>
      <c r="G978" s="14"/>
      <c r="H978" s="14" t="s">
        <v>3525</v>
      </c>
      <c r="I978" s="15">
        <v>79.2</v>
      </c>
      <c r="J978" s="77"/>
      <c r="K978" s="92"/>
    </row>
    <row r="979" spans="1:11" ht="20" x14ac:dyDescent="0.25">
      <c r="A979" s="14" t="s">
        <v>2293</v>
      </c>
      <c r="B979" s="14" t="s">
        <v>3610</v>
      </c>
      <c r="C979" s="14" t="s">
        <v>3610</v>
      </c>
      <c r="D979" s="16" t="s">
        <v>3001</v>
      </c>
      <c r="E979" s="16"/>
      <c r="F979" s="14" t="s">
        <v>3611</v>
      </c>
      <c r="G979" s="14"/>
      <c r="H979" s="14" t="s">
        <v>3612</v>
      </c>
      <c r="I979" s="15">
        <v>0</v>
      </c>
      <c r="J979" s="77"/>
      <c r="K979" s="92"/>
    </row>
    <row r="980" spans="1:11" ht="20" x14ac:dyDescent="0.25">
      <c r="A980" s="14" t="s">
        <v>2293</v>
      </c>
      <c r="B980" s="14" t="s">
        <v>3610</v>
      </c>
      <c r="C980" s="14" t="s">
        <v>3610</v>
      </c>
      <c r="D980" s="16" t="s">
        <v>3001</v>
      </c>
      <c r="E980" s="16"/>
      <c r="F980" s="14" t="s">
        <v>3613</v>
      </c>
      <c r="G980" s="14"/>
      <c r="H980" s="14" t="s">
        <v>3612</v>
      </c>
      <c r="I980" s="15">
        <v>459.6</v>
      </c>
      <c r="J980" s="77"/>
      <c r="K980" s="92"/>
    </row>
    <row r="981" spans="1:11" ht="20" x14ac:dyDescent="0.25">
      <c r="A981" s="14" t="s">
        <v>2293</v>
      </c>
      <c r="B981" s="14" t="s">
        <v>3610</v>
      </c>
      <c r="C981" s="14" t="s">
        <v>3610</v>
      </c>
      <c r="D981" s="16" t="s">
        <v>3001</v>
      </c>
      <c r="E981" s="16"/>
      <c r="F981" s="14" t="s">
        <v>2765</v>
      </c>
      <c r="G981" s="14"/>
      <c r="H981" s="14" t="s">
        <v>3612</v>
      </c>
      <c r="I981" s="15">
        <v>175.9</v>
      </c>
      <c r="J981" s="77"/>
      <c r="K981" s="92"/>
    </row>
    <row r="982" spans="1:11" ht="20" x14ac:dyDescent="0.25">
      <c r="A982" s="14" t="s">
        <v>2293</v>
      </c>
      <c r="B982" s="14" t="s">
        <v>3614</v>
      </c>
      <c r="C982" s="14" t="s">
        <v>3614</v>
      </c>
      <c r="D982" s="16" t="s">
        <v>3001</v>
      </c>
      <c r="E982" s="16"/>
      <c r="F982" s="14" t="s">
        <v>3615</v>
      </c>
      <c r="G982" s="14" t="s">
        <v>3616</v>
      </c>
      <c r="H982" s="14" t="s">
        <v>3617</v>
      </c>
      <c r="I982" s="15">
        <v>0</v>
      </c>
      <c r="J982" s="77"/>
      <c r="K982" s="92"/>
    </row>
    <row r="983" spans="1:11" ht="20" x14ac:dyDescent="0.25">
      <c r="A983" s="14" t="s">
        <v>2293</v>
      </c>
      <c r="B983" s="14" t="s">
        <v>3614</v>
      </c>
      <c r="C983" s="14" t="s">
        <v>3614</v>
      </c>
      <c r="D983" s="16" t="s">
        <v>3001</v>
      </c>
      <c r="E983" s="16"/>
      <c r="F983" s="14" t="s">
        <v>3618</v>
      </c>
      <c r="G983" s="14" t="s">
        <v>3616</v>
      </c>
      <c r="H983" s="14" t="s">
        <v>3617</v>
      </c>
      <c r="I983" s="15">
        <v>210</v>
      </c>
      <c r="J983" s="77"/>
      <c r="K983" s="92"/>
    </row>
    <row r="984" spans="1:11" ht="20" x14ac:dyDescent="0.25">
      <c r="A984" s="14" t="s">
        <v>2293</v>
      </c>
      <c r="B984" s="14" t="s">
        <v>3619</v>
      </c>
      <c r="C984" s="14" t="s">
        <v>3619</v>
      </c>
      <c r="D984" s="16" t="s">
        <v>3001</v>
      </c>
      <c r="E984" s="16"/>
      <c r="F984" s="14" t="s">
        <v>3620</v>
      </c>
      <c r="G984" s="14" t="s">
        <v>3616</v>
      </c>
      <c r="H984" s="14" t="s">
        <v>3617</v>
      </c>
      <c r="I984" s="15">
        <v>0</v>
      </c>
      <c r="J984" s="77"/>
      <c r="K984" s="92"/>
    </row>
    <row r="985" spans="1:11" ht="20" x14ac:dyDescent="0.25">
      <c r="A985" s="14" t="s">
        <v>2293</v>
      </c>
      <c r="B985" s="14" t="s">
        <v>3619</v>
      </c>
      <c r="C985" s="14" t="s">
        <v>3619</v>
      </c>
      <c r="D985" s="16" t="s">
        <v>3001</v>
      </c>
      <c r="E985" s="16"/>
      <c r="F985" s="14" t="s">
        <v>3621</v>
      </c>
      <c r="G985" s="14" t="s">
        <v>3616</v>
      </c>
      <c r="H985" s="14" t="s">
        <v>3617</v>
      </c>
      <c r="I985" s="15">
        <v>270</v>
      </c>
      <c r="J985" s="77"/>
      <c r="K985" s="92"/>
    </row>
    <row r="986" spans="1:11" ht="30" x14ac:dyDescent="0.25">
      <c r="A986" s="14" t="s">
        <v>2293</v>
      </c>
      <c r="B986" s="14" t="s">
        <v>3622</v>
      </c>
      <c r="C986" s="14" t="s">
        <v>3622</v>
      </c>
      <c r="D986" s="16" t="s">
        <v>3001</v>
      </c>
      <c r="E986" s="16"/>
      <c r="F986" s="14" t="s">
        <v>3623</v>
      </c>
      <c r="G986" s="14"/>
      <c r="H986" s="14" t="s">
        <v>3442</v>
      </c>
      <c r="I986" s="15">
        <v>0</v>
      </c>
      <c r="J986" s="77"/>
      <c r="K986" s="92"/>
    </row>
    <row r="987" spans="1:11" ht="20" x14ac:dyDescent="0.25">
      <c r="A987" s="14" t="s">
        <v>2293</v>
      </c>
      <c r="B987" s="14" t="s">
        <v>3622</v>
      </c>
      <c r="C987" s="14" t="s">
        <v>3622</v>
      </c>
      <c r="D987" s="16" t="s">
        <v>3001</v>
      </c>
      <c r="E987" s="16"/>
      <c r="F987" s="14" t="s">
        <v>3624</v>
      </c>
      <c r="G987" s="14"/>
      <c r="H987" s="14" t="s">
        <v>3442</v>
      </c>
      <c r="I987" s="15">
        <v>684.9</v>
      </c>
      <c r="J987" s="77"/>
      <c r="K987" s="92"/>
    </row>
    <row r="988" spans="1:11" ht="20" x14ac:dyDescent="0.25">
      <c r="A988" s="14" t="s">
        <v>2293</v>
      </c>
      <c r="B988" s="14" t="s">
        <v>3625</v>
      </c>
      <c r="C988" s="14" t="s">
        <v>3625</v>
      </c>
      <c r="D988" s="16" t="s">
        <v>3001</v>
      </c>
      <c r="E988" s="16"/>
      <c r="F988" s="14" t="s">
        <v>3626</v>
      </c>
      <c r="G988" s="14"/>
      <c r="H988" s="14" t="s">
        <v>3612</v>
      </c>
      <c r="I988" s="15">
        <v>0</v>
      </c>
      <c r="J988" s="77"/>
      <c r="K988" s="92"/>
    </row>
    <row r="989" spans="1:11" ht="20" x14ac:dyDescent="0.25">
      <c r="A989" s="14" t="s">
        <v>2293</v>
      </c>
      <c r="B989" s="14" t="s">
        <v>3627</v>
      </c>
      <c r="C989" s="14" t="s">
        <v>3627</v>
      </c>
      <c r="D989" s="16" t="s">
        <v>3034</v>
      </c>
      <c r="E989" s="16"/>
      <c r="F989" s="14" t="s">
        <v>3628</v>
      </c>
      <c r="G989" s="14"/>
      <c r="H989" s="14" t="s">
        <v>3629</v>
      </c>
      <c r="I989" s="15">
        <v>0</v>
      </c>
      <c r="J989" s="77"/>
      <c r="K989" s="92"/>
    </row>
    <row r="990" spans="1:11" ht="20" x14ac:dyDescent="0.25">
      <c r="A990" s="14" t="s">
        <v>2293</v>
      </c>
      <c r="B990" s="14" t="s">
        <v>3627</v>
      </c>
      <c r="C990" s="14" t="s">
        <v>3627</v>
      </c>
      <c r="D990" s="16" t="s">
        <v>3034</v>
      </c>
      <c r="E990" s="16"/>
      <c r="F990" s="14" t="s">
        <v>3630</v>
      </c>
      <c r="G990" s="14"/>
      <c r="H990" s="14" t="s">
        <v>3629</v>
      </c>
      <c r="I990" s="15">
        <v>271.8</v>
      </c>
      <c r="J990" s="77"/>
      <c r="K990" s="92"/>
    </row>
    <row r="991" spans="1:11" ht="20" x14ac:dyDescent="0.25">
      <c r="A991" s="14" t="s">
        <v>2293</v>
      </c>
      <c r="B991" s="14" t="s">
        <v>3631</v>
      </c>
      <c r="C991" s="14" t="s">
        <v>3631</v>
      </c>
      <c r="D991" s="16" t="s">
        <v>3034</v>
      </c>
      <c r="E991" s="16"/>
      <c r="F991" s="14" t="s">
        <v>3632</v>
      </c>
      <c r="G991" s="14"/>
      <c r="H991" s="14" t="s">
        <v>3633</v>
      </c>
      <c r="I991" s="15">
        <v>0</v>
      </c>
      <c r="J991" s="77"/>
      <c r="K991" s="92"/>
    </row>
    <row r="992" spans="1:11" ht="20" x14ac:dyDescent="0.25">
      <c r="A992" s="14" t="s">
        <v>2293</v>
      </c>
      <c r="B992" s="14" t="s">
        <v>3631</v>
      </c>
      <c r="C992" s="14" t="s">
        <v>3631</v>
      </c>
      <c r="D992" s="16" t="s">
        <v>3034</v>
      </c>
      <c r="E992" s="16"/>
      <c r="F992" s="14" t="s">
        <v>151</v>
      </c>
      <c r="G992" s="14"/>
      <c r="H992" s="14" t="s">
        <v>3633</v>
      </c>
      <c r="I992" s="15">
        <v>26.7</v>
      </c>
      <c r="J992" s="77"/>
      <c r="K992" s="92"/>
    </row>
    <row r="993" spans="1:11" ht="20" x14ac:dyDescent="0.25">
      <c r="A993" s="14" t="s">
        <v>3754</v>
      </c>
      <c r="B993" s="14" t="s">
        <v>3634</v>
      </c>
      <c r="C993" s="14" t="s">
        <v>3634</v>
      </c>
      <c r="D993" s="16" t="s">
        <v>3034</v>
      </c>
      <c r="E993" s="16"/>
      <c r="F993" s="14" t="s">
        <v>3635</v>
      </c>
      <c r="G993" s="14" t="s">
        <v>3570</v>
      </c>
      <c r="H993" s="14" t="s">
        <v>3571</v>
      </c>
      <c r="I993" s="15">
        <v>0</v>
      </c>
      <c r="J993" s="77"/>
      <c r="K993" s="92"/>
    </row>
    <row r="994" spans="1:11" ht="12.5" x14ac:dyDescent="0.25">
      <c r="A994" s="14" t="s">
        <v>3754</v>
      </c>
      <c r="B994" s="14" t="s">
        <v>3634</v>
      </c>
      <c r="C994" s="14" t="s">
        <v>3634</v>
      </c>
      <c r="D994" s="16" t="s">
        <v>3034</v>
      </c>
      <c r="E994" s="16"/>
      <c r="F994" s="14" t="s">
        <v>3636</v>
      </c>
      <c r="G994" s="14" t="s">
        <v>3570</v>
      </c>
      <c r="H994" s="14" t="s">
        <v>3571</v>
      </c>
      <c r="I994" s="15">
        <v>588</v>
      </c>
      <c r="J994" s="77"/>
      <c r="K994" s="92"/>
    </row>
    <row r="995" spans="1:11" ht="20" x14ac:dyDescent="0.25">
      <c r="A995" s="14" t="s">
        <v>2293</v>
      </c>
      <c r="B995" s="14" t="s">
        <v>3637</v>
      </c>
      <c r="C995" s="14" t="s">
        <v>3637</v>
      </c>
      <c r="D995" s="16" t="s">
        <v>3034</v>
      </c>
      <c r="E995" s="16"/>
      <c r="F995" s="14" t="s">
        <v>3638</v>
      </c>
      <c r="G995" s="14"/>
      <c r="H995" s="14" t="s">
        <v>3525</v>
      </c>
      <c r="I995" s="15">
        <v>0</v>
      </c>
      <c r="J995" s="77"/>
      <c r="K995" s="92"/>
    </row>
    <row r="996" spans="1:11" ht="20" x14ac:dyDescent="0.25">
      <c r="A996" s="14" t="s">
        <v>2293</v>
      </c>
      <c r="B996" s="14" t="s">
        <v>3637</v>
      </c>
      <c r="C996" s="14" t="s">
        <v>3637</v>
      </c>
      <c r="D996" s="16" t="s">
        <v>3034</v>
      </c>
      <c r="E996" s="16"/>
      <c r="F996" s="14" t="s">
        <v>3639</v>
      </c>
      <c r="G996" s="14"/>
      <c r="H996" s="14" t="s">
        <v>3525</v>
      </c>
      <c r="I996" s="15">
        <v>163.80000000000001</v>
      </c>
      <c r="J996" s="77"/>
      <c r="K996" s="92"/>
    </row>
    <row r="997" spans="1:11" ht="20" x14ac:dyDescent="0.25">
      <c r="A997" s="14" t="s">
        <v>3762</v>
      </c>
      <c r="B997" s="14" t="s">
        <v>3640</v>
      </c>
      <c r="C997" s="14" t="s">
        <v>3640</v>
      </c>
      <c r="D997" s="16" t="s">
        <v>3034</v>
      </c>
      <c r="E997" s="16"/>
      <c r="F997" s="14" t="s">
        <v>3641</v>
      </c>
      <c r="G997" s="14"/>
      <c r="H997" s="14" t="s">
        <v>3423</v>
      </c>
      <c r="I997" s="15">
        <v>0</v>
      </c>
      <c r="J997" s="77"/>
      <c r="K997" s="92"/>
    </row>
    <row r="998" spans="1:11" ht="12.5" x14ac:dyDescent="0.25">
      <c r="A998" s="14" t="s">
        <v>3762</v>
      </c>
      <c r="B998" s="14" t="s">
        <v>3640</v>
      </c>
      <c r="C998" s="14" t="s">
        <v>3640</v>
      </c>
      <c r="D998" s="16" t="s">
        <v>3034</v>
      </c>
      <c r="E998" s="16"/>
      <c r="F998" s="14" t="s">
        <v>3642</v>
      </c>
      <c r="G998" s="14"/>
      <c r="H998" s="14" t="s">
        <v>3423</v>
      </c>
      <c r="I998" s="15">
        <v>345</v>
      </c>
      <c r="J998" s="77"/>
      <c r="K998" s="92"/>
    </row>
    <row r="999" spans="1:11" ht="12.5" x14ac:dyDescent="0.25">
      <c r="A999" s="14" t="s">
        <v>3762</v>
      </c>
      <c r="B999" s="14" t="s">
        <v>3640</v>
      </c>
      <c r="C999" s="14" t="s">
        <v>3640</v>
      </c>
      <c r="D999" s="16" t="s">
        <v>3034</v>
      </c>
      <c r="E999" s="16"/>
      <c r="F999" s="14" t="s">
        <v>3536</v>
      </c>
      <c r="G999" s="14"/>
      <c r="H999" s="14" t="s">
        <v>3423</v>
      </c>
      <c r="I999" s="15">
        <v>34.24</v>
      </c>
      <c r="J999" s="77"/>
      <c r="K999" s="92"/>
    </row>
    <row r="1000" spans="1:11" ht="12.5" x14ac:dyDescent="0.25">
      <c r="A1000" s="14" t="s">
        <v>3757</v>
      </c>
      <c r="B1000" s="14" t="s">
        <v>3643</v>
      </c>
      <c r="C1000" s="14" t="s">
        <v>3643</v>
      </c>
      <c r="D1000" s="16" t="s">
        <v>3034</v>
      </c>
      <c r="E1000" s="16"/>
      <c r="F1000" s="14" t="s">
        <v>3644</v>
      </c>
      <c r="G1000" s="14"/>
      <c r="H1000" s="14" t="s">
        <v>3349</v>
      </c>
      <c r="I1000" s="15">
        <v>0</v>
      </c>
      <c r="J1000" s="77"/>
      <c r="K1000" s="92"/>
    </row>
    <row r="1001" spans="1:11" ht="12.5" x14ac:dyDescent="0.25">
      <c r="A1001" s="14" t="s">
        <v>3757</v>
      </c>
      <c r="B1001" s="14" t="s">
        <v>3643</v>
      </c>
      <c r="C1001" s="14" t="s">
        <v>3643</v>
      </c>
      <c r="D1001" s="16" t="s">
        <v>3034</v>
      </c>
      <c r="E1001" s="16"/>
      <c r="F1001" s="14" t="s">
        <v>3645</v>
      </c>
      <c r="G1001" s="14"/>
      <c r="H1001" s="14" t="s">
        <v>3349</v>
      </c>
      <c r="I1001" s="15">
        <v>375</v>
      </c>
      <c r="J1001" s="77"/>
      <c r="K1001" s="92"/>
    </row>
    <row r="1002" spans="1:11" ht="12.5" x14ac:dyDescent="0.25">
      <c r="A1002" s="14" t="s">
        <v>3757</v>
      </c>
      <c r="B1002" s="14" t="s">
        <v>3643</v>
      </c>
      <c r="C1002" s="14" t="s">
        <v>3643</v>
      </c>
      <c r="D1002" s="16" t="s">
        <v>3034</v>
      </c>
      <c r="E1002" s="16"/>
      <c r="F1002" s="14" t="s">
        <v>223</v>
      </c>
      <c r="G1002" s="14"/>
      <c r="H1002" s="14" t="s">
        <v>3349</v>
      </c>
      <c r="I1002" s="15">
        <v>102</v>
      </c>
      <c r="J1002" s="77"/>
      <c r="K1002" s="92"/>
    </row>
    <row r="1003" spans="1:11" ht="12.5" x14ac:dyDescent="0.25">
      <c r="A1003" s="14" t="s">
        <v>3757</v>
      </c>
      <c r="B1003" s="14" t="s">
        <v>3643</v>
      </c>
      <c r="C1003" s="14" t="s">
        <v>3643</v>
      </c>
      <c r="D1003" s="16" t="s">
        <v>3034</v>
      </c>
      <c r="E1003" s="16"/>
      <c r="F1003" s="14" t="s">
        <v>229</v>
      </c>
      <c r="G1003" s="14"/>
      <c r="H1003" s="14" t="s">
        <v>3349</v>
      </c>
      <c r="I1003" s="15">
        <v>140.80000000000001</v>
      </c>
      <c r="J1003" s="77"/>
      <c r="K1003" s="92"/>
    </row>
    <row r="1004" spans="1:11" ht="12.5" x14ac:dyDescent="0.25">
      <c r="A1004" s="14" t="s">
        <v>3757</v>
      </c>
      <c r="B1004" s="14" t="s">
        <v>3646</v>
      </c>
      <c r="C1004" s="14" t="s">
        <v>3646</v>
      </c>
      <c r="D1004" s="16" t="s">
        <v>3034</v>
      </c>
      <c r="E1004" s="16"/>
      <c r="F1004" s="14" t="s">
        <v>3647</v>
      </c>
      <c r="G1004" s="14"/>
      <c r="H1004" s="14" t="s">
        <v>3349</v>
      </c>
      <c r="I1004" s="15">
        <v>0</v>
      </c>
      <c r="J1004" s="77"/>
      <c r="K1004" s="92"/>
    </row>
    <row r="1005" spans="1:11" ht="12.5" x14ac:dyDescent="0.25">
      <c r="A1005" s="14" t="s">
        <v>3757</v>
      </c>
      <c r="B1005" s="14" t="s">
        <v>3646</v>
      </c>
      <c r="C1005" s="14" t="s">
        <v>3646</v>
      </c>
      <c r="D1005" s="16" t="s">
        <v>3034</v>
      </c>
      <c r="E1005" s="16"/>
      <c r="F1005" s="14" t="s">
        <v>3648</v>
      </c>
      <c r="G1005" s="14"/>
      <c r="H1005" s="14" t="s">
        <v>3349</v>
      </c>
      <c r="I1005" s="15">
        <v>315</v>
      </c>
      <c r="J1005" s="77"/>
      <c r="K1005" s="92"/>
    </row>
    <row r="1006" spans="1:11" ht="12.5" x14ac:dyDescent="0.25">
      <c r="A1006" s="14" t="s">
        <v>3757</v>
      </c>
      <c r="B1006" s="14" t="s">
        <v>3646</v>
      </c>
      <c r="C1006" s="14" t="s">
        <v>3646</v>
      </c>
      <c r="D1006" s="16" t="s">
        <v>3034</v>
      </c>
      <c r="E1006" s="16"/>
      <c r="F1006" s="14" t="s">
        <v>229</v>
      </c>
      <c r="G1006" s="14"/>
      <c r="H1006" s="14" t="s">
        <v>3349</v>
      </c>
      <c r="I1006" s="15">
        <v>170.58</v>
      </c>
      <c r="J1006" s="77"/>
      <c r="K1006" s="92"/>
    </row>
    <row r="1007" spans="1:11" ht="12.5" x14ac:dyDescent="0.25">
      <c r="A1007" s="14" t="s">
        <v>3757</v>
      </c>
      <c r="B1007" s="14" t="s">
        <v>3646</v>
      </c>
      <c r="C1007" s="14" t="s">
        <v>3646</v>
      </c>
      <c r="D1007" s="16" t="s">
        <v>3034</v>
      </c>
      <c r="E1007" s="16"/>
      <c r="F1007" s="14" t="s">
        <v>223</v>
      </c>
      <c r="G1007" s="14"/>
      <c r="H1007" s="14" t="s">
        <v>3349</v>
      </c>
      <c r="I1007" s="15">
        <v>136</v>
      </c>
      <c r="J1007" s="77"/>
      <c r="K1007" s="92"/>
    </row>
    <row r="1008" spans="1:11" ht="12.5" x14ac:dyDescent="0.25">
      <c r="A1008" s="14" t="s">
        <v>3757</v>
      </c>
      <c r="B1008" s="14" t="s">
        <v>3649</v>
      </c>
      <c r="C1008" s="14" t="s">
        <v>3649</v>
      </c>
      <c r="D1008" s="16" t="s">
        <v>3034</v>
      </c>
      <c r="E1008" s="16"/>
      <c r="F1008" s="14" t="s">
        <v>3650</v>
      </c>
      <c r="G1008" s="14"/>
      <c r="H1008" s="14" t="s">
        <v>3349</v>
      </c>
      <c r="I1008" s="15">
        <v>0</v>
      </c>
      <c r="J1008" s="77"/>
      <c r="K1008" s="92"/>
    </row>
    <row r="1009" spans="1:11" ht="12.5" x14ac:dyDescent="0.25">
      <c r="A1009" s="14" t="s">
        <v>3757</v>
      </c>
      <c r="B1009" s="14" t="s">
        <v>3649</v>
      </c>
      <c r="C1009" s="14" t="s">
        <v>3649</v>
      </c>
      <c r="D1009" s="16" t="s">
        <v>3034</v>
      </c>
      <c r="E1009" s="16"/>
      <c r="F1009" s="14" t="s">
        <v>3651</v>
      </c>
      <c r="G1009" s="14"/>
      <c r="H1009" s="14" t="s">
        <v>3349</v>
      </c>
      <c r="I1009" s="15">
        <v>365</v>
      </c>
      <c r="J1009" s="77"/>
      <c r="K1009" s="92"/>
    </row>
    <row r="1010" spans="1:11" ht="12.5" x14ac:dyDescent="0.25">
      <c r="A1010" s="14" t="s">
        <v>3757</v>
      </c>
      <c r="B1010" s="14" t="s">
        <v>3649</v>
      </c>
      <c r="C1010" s="14" t="s">
        <v>3649</v>
      </c>
      <c r="D1010" s="16" t="s">
        <v>3034</v>
      </c>
      <c r="E1010" s="16"/>
      <c r="F1010" s="14" t="s">
        <v>3652</v>
      </c>
      <c r="G1010" s="14"/>
      <c r="H1010" s="14" t="s">
        <v>3349</v>
      </c>
      <c r="I1010" s="15">
        <v>471</v>
      </c>
      <c r="J1010" s="77"/>
      <c r="K1010" s="92"/>
    </row>
    <row r="1011" spans="1:11" ht="12.5" x14ac:dyDescent="0.25">
      <c r="A1011" s="14" t="s">
        <v>3757</v>
      </c>
      <c r="B1011" s="14" t="s">
        <v>3649</v>
      </c>
      <c r="C1011" s="14" t="s">
        <v>3649</v>
      </c>
      <c r="D1011" s="16" t="s">
        <v>3034</v>
      </c>
      <c r="E1011" s="16"/>
      <c r="F1011" s="14" t="s">
        <v>223</v>
      </c>
      <c r="G1011" s="14"/>
      <c r="H1011" s="14" t="s">
        <v>3349</v>
      </c>
      <c r="I1011" s="15">
        <v>102</v>
      </c>
      <c r="J1011" s="77"/>
      <c r="K1011" s="92"/>
    </row>
    <row r="1012" spans="1:11" ht="12.5" x14ac:dyDescent="0.25">
      <c r="A1012" s="14" t="s">
        <v>3757</v>
      </c>
      <c r="B1012" s="14" t="s">
        <v>3653</v>
      </c>
      <c r="C1012" s="14" t="s">
        <v>3653</v>
      </c>
      <c r="D1012" s="16" t="s">
        <v>3034</v>
      </c>
      <c r="E1012" s="16"/>
      <c r="F1012" s="14" t="s">
        <v>3654</v>
      </c>
      <c r="G1012" s="14"/>
      <c r="H1012" s="14" t="s">
        <v>3349</v>
      </c>
      <c r="I1012" s="15">
        <v>0</v>
      </c>
      <c r="J1012" s="77"/>
      <c r="K1012" s="92"/>
    </row>
    <row r="1013" spans="1:11" ht="12.5" x14ac:dyDescent="0.25">
      <c r="A1013" s="14" t="s">
        <v>3757</v>
      </c>
      <c r="B1013" s="14" t="s">
        <v>3653</v>
      </c>
      <c r="C1013" s="14" t="s">
        <v>3653</v>
      </c>
      <c r="D1013" s="16" t="s">
        <v>3034</v>
      </c>
      <c r="E1013" s="16"/>
      <c r="F1013" s="14" t="s">
        <v>3655</v>
      </c>
      <c r="G1013" s="14"/>
      <c r="H1013" s="14" t="s">
        <v>3349</v>
      </c>
      <c r="I1013" s="15">
        <v>48</v>
      </c>
      <c r="J1013" s="77"/>
      <c r="K1013" s="92"/>
    </row>
    <row r="1014" spans="1:11" ht="12.5" x14ac:dyDescent="0.25">
      <c r="A1014" s="14" t="s">
        <v>3757</v>
      </c>
      <c r="B1014" s="14" t="s">
        <v>3653</v>
      </c>
      <c r="C1014" s="14" t="s">
        <v>3653</v>
      </c>
      <c r="D1014" s="16" t="s">
        <v>3034</v>
      </c>
      <c r="E1014" s="16"/>
      <c r="F1014" s="14" t="s">
        <v>3656</v>
      </c>
      <c r="G1014" s="14"/>
      <c r="H1014" s="14" t="s">
        <v>3349</v>
      </c>
      <c r="I1014" s="15">
        <v>308</v>
      </c>
      <c r="J1014" s="77"/>
      <c r="K1014" s="92"/>
    </row>
    <row r="1015" spans="1:11" ht="12.5" x14ac:dyDescent="0.25">
      <c r="A1015" s="14" t="s">
        <v>3757</v>
      </c>
      <c r="B1015" s="14" t="s">
        <v>3653</v>
      </c>
      <c r="C1015" s="14" t="s">
        <v>3653</v>
      </c>
      <c r="D1015" s="16" t="s">
        <v>3034</v>
      </c>
      <c r="E1015" s="16"/>
      <c r="F1015" s="14" t="s">
        <v>223</v>
      </c>
      <c r="G1015" s="14"/>
      <c r="H1015" s="14" t="s">
        <v>3349</v>
      </c>
      <c r="I1015" s="15">
        <v>131</v>
      </c>
      <c r="J1015" s="77"/>
      <c r="K1015" s="92"/>
    </row>
    <row r="1016" spans="1:11" ht="12.5" x14ac:dyDescent="0.25">
      <c r="A1016" s="14" t="s">
        <v>3757</v>
      </c>
      <c r="B1016" s="14" t="s">
        <v>3653</v>
      </c>
      <c r="C1016" s="14" t="s">
        <v>3653</v>
      </c>
      <c r="D1016" s="16" t="s">
        <v>3034</v>
      </c>
      <c r="E1016" s="16"/>
      <c r="F1016" s="14" t="s">
        <v>229</v>
      </c>
      <c r="G1016" s="14"/>
      <c r="H1016" s="14" t="s">
        <v>3349</v>
      </c>
      <c r="I1016" s="15">
        <v>141.1</v>
      </c>
      <c r="J1016" s="77"/>
      <c r="K1016" s="92"/>
    </row>
    <row r="1017" spans="1:11" ht="12.5" x14ac:dyDescent="0.25">
      <c r="A1017" s="14" t="s">
        <v>3757</v>
      </c>
      <c r="B1017" s="14" t="s">
        <v>3657</v>
      </c>
      <c r="C1017" s="14" t="s">
        <v>3657</v>
      </c>
      <c r="D1017" s="16" t="s">
        <v>3034</v>
      </c>
      <c r="E1017" s="16"/>
      <c r="F1017" s="14" t="s">
        <v>3658</v>
      </c>
      <c r="G1017" s="14"/>
      <c r="H1017" s="14" t="s">
        <v>3349</v>
      </c>
      <c r="I1017" s="15">
        <v>0</v>
      </c>
      <c r="J1017" s="77"/>
      <c r="K1017" s="92"/>
    </row>
    <row r="1018" spans="1:11" ht="12.5" x14ac:dyDescent="0.25">
      <c r="A1018" s="14" t="s">
        <v>3757</v>
      </c>
      <c r="B1018" s="14" t="s">
        <v>3657</v>
      </c>
      <c r="C1018" s="14" t="s">
        <v>3657</v>
      </c>
      <c r="D1018" s="16" t="s">
        <v>3034</v>
      </c>
      <c r="E1018" s="16"/>
      <c r="F1018" s="14" t="s">
        <v>223</v>
      </c>
      <c r="G1018" s="14"/>
      <c r="H1018" s="14" t="s">
        <v>3349</v>
      </c>
      <c r="I1018" s="15">
        <v>68</v>
      </c>
      <c r="J1018" s="77"/>
      <c r="K1018" s="92"/>
    </row>
    <row r="1019" spans="1:11" ht="12.5" x14ac:dyDescent="0.25">
      <c r="A1019" s="14" t="s">
        <v>3757</v>
      </c>
      <c r="B1019" s="14" t="s">
        <v>3657</v>
      </c>
      <c r="C1019" s="14" t="s">
        <v>3657</v>
      </c>
      <c r="D1019" s="16" t="s">
        <v>3034</v>
      </c>
      <c r="E1019" s="16"/>
      <c r="F1019" s="14" t="s">
        <v>3659</v>
      </c>
      <c r="G1019" s="14"/>
      <c r="H1019" s="14" t="s">
        <v>3349</v>
      </c>
      <c r="I1019" s="15">
        <v>153</v>
      </c>
      <c r="J1019" s="77"/>
      <c r="K1019" s="92"/>
    </row>
    <row r="1020" spans="1:11" ht="12.5" x14ac:dyDescent="0.25">
      <c r="A1020" s="14" t="s">
        <v>3757</v>
      </c>
      <c r="B1020" s="14" t="s">
        <v>3660</v>
      </c>
      <c r="C1020" s="14" t="s">
        <v>3660</v>
      </c>
      <c r="D1020" s="16" t="s">
        <v>3034</v>
      </c>
      <c r="E1020" s="16"/>
      <c r="F1020" s="14" t="s">
        <v>3661</v>
      </c>
      <c r="G1020" s="14"/>
      <c r="H1020" s="14" t="s">
        <v>3349</v>
      </c>
      <c r="I1020" s="15">
        <v>0</v>
      </c>
      <c r="J1020" s="77"/>
      <c r="K1020" s="92"/>
    </row>
    <row r="1021" spans="1:11" ht="12.5" x14ac:dyDescent="0.25">
      <c r="A1021" s="14" t="s">
        <v>3757</v>
      </c>
      <c r="B1021" s="14" t="s">
        <v>3660</v>
      </c>
      <c r="C1021" s="14" t="s">
        <v>3660</v>
      </c>
      <c r="D1021" s="16" t="s">
        <v>3034</v>
      </c>
      <c r="E1021" s="16"/>
      <c r="F1021" s="14" t="s">
        <v>223</v>
      </c>
      <c r="G1021" s="14"/>
      <c r="H1021" s="14" t="s">
        <v>3349</v>
      </c>
      <c r="I1021" s="15">
        <v>153</v>
      </c>
      <c r="J1021" s="77"/>
      <c r="K1021" s="92"/>
    </row>
    <row r="1022" spans="1:11" ht="12.5" x14ac:dyDescent="0.25">
      <c r="A1022" s="14" t="s">
        <v>3757</v>
      </c>
      <c r="B1022" s="14" t="s">
        <v>3660</v>
      </c>
      <c r="C1022" s="14" t="s">
        <v>3660</v>
      </c>
      <c r="D1022" s="16" t="s">
        <v>3034</v>
      </c>
      <c r="E1022" s="16"/>
      <c r="F1022" s="14" t="s">
        <v>3662</v>
      </c>
      <c r="G1022" s="14"/>
      <c r="H1022" s="14" t="s">
        <v>3349</v>
      </c>
      <c r="I1022" s="15">
        <v>537</v>
      </c>
      <c r="J1022" s="77"/>
      <c r="K1022" s="92"/>
    </row>
    <row r="1023" spans="1:11" ht="20" x14ac:dyDescent="0.25">
      <c r="A1023" s="14" t="s">
        <v>3758</v>
      </c>
      <c r="B1023" s="14" t="s">
        <v>3663</v>
      </c>
      <c r="C1023" s="14" t="s">
        <v>3663</v>
      </c>
      <c r="D1023" s="16" t="s">
        <v>3034</v>
      </c>
      <c r="E1023" s="16"/>
      <c r="F1023" s="14" t="s">
        <v>3664</v>
      </c>
      <c r="G1023" s="14"/>
      <c r="H1023" s="14" t="s">
        <v>3433</v>
      </c>
      <c r="I1023" s="15">
        <v>0</v>
      </c>
      <c r="J1023" s="77"/>
      <c r="K1023" s="92"/>
    </row>
    <row r="1024" spans="1:11" ht="12.5" x14ac:dyDescent="0.25">
      <c r="A1024" s="14" t="s">
        <v>3758</v>
      </c>
      <c r="B1024" s="14" t="s">
        <v>3663</v>
      </c>
      <c r="C1024" s="14" t="s">
        <v>3663</v>
      </c>
      <c r="D1024" s="16" t="s">
        <v>3034</v>
      </c>
      <c r="E1024" s="16"/>
      <c r="F1024" s="14" t="s">
        <v>3354</v>
      </c>
      <c r="G1024" s="14"/>
      <c r="H1024" s="14" t="s">
        <v>3433</v>
      </c>
      <c r="I1024" s="15">
        <v>16</v>
      </c>
      <c r="J1024" s="77"/>
      <c r="K1024" s="92"/>
    </row>
    <row r="1025" spans="1:11" ht="12.5" x14ac:dyDescent="0.25">
      <c r="A1025" s="14" t="s">
        <v>3758</v>
      </c>
      <c r="B1025" s="14" t="s">
        <v>3663</v>
      </c>
      <c r="C1025" s="14" t="s">
        <v>3663</v>
      </c>
      <c r="D1025" s="16" t="s">
        <v>3034</v>
      </c>
      <c r="E1025" s="16"/>
      <c r="F1025" s="14" t="s">
        <v>3665</v>
      </c>
      <c r="G1025" s="14"/>
      <c r="H1025" s="14" t="s">
        <v>3433</v>
      </c>
      <c r="I1025" s="15">
        <v>75</v>
      </c>
      <c r="J1025" s="77"/>
      <c r="K1025" s="92"/>
    </row>
    <row r="1026" spans="1:11" ht="20" x14ac:dyDescent="0.25">
      <c r="A1026" s="14" t="s">
        <v>2293</v>
      </c>
      <c r="B1026" s="14" t="s">
        <v>3666</v>
      </c>
      <c r="C1026" s="14" t="s">
        <v>3666</v>
      </c>
      <c r="D1026" s="16" t="s">
        <v>3044</v>
      </c>
      <c r="E1026" s="16"/>
      <c r="F1026" s="14" t="s">
        <v>3602</v>
      </c>
      <c r="G1026" s="14"/>
      <c r="H1026" s="14" t="s">
        <v>3267</v>
      </c>
      <c r="I1026" s="15">
        <v>0</v>
      </c>
      <c r="J1026" s="77"/>
      <c r="K1026" s="92"/>
    </row>
    <row r="1027" spans="1:11" ht="20" x14ac:dyDescent="0.25">
      <c r="A1027" s="14" t="s">
        <v>2293</v>
      </c>
      <c r="B1027" s="14" t="s">
        <v>3666</v>
      </c>
      <c r="C1027" s="14" t="s">
        <v>3666</v>
      </c>
      <c r="D1027" s="16" t="s">
        <v>3044</v>
      </c>
      <c r="E1027" s="16"/>
      <c r="F1027" s="14" t="s">
        <v>3268</v>
      </c>
      <c r="G1027" s="14"/>
      <c r="H1027" s="14" t="s">
        <v>3267</v>
      </c>
      <c r="I1027" s="15">
        <v>182.4</v>
      </c>
      <c r="J1027" s="77"/>
      <c r="K1027" s="92"/>
    </row>
    <row r="1028" spans="1:11" ht="20" x14ac:dyDescent="0.25">
      <c r="A1028" s="14" t="s">
        <v>3754</v>
      </c>
      <c r="B1028" s="14" t="s">
        <v>3667</v>
      </c>
      <c r="C1028" s="14" t="s">
        <v>3667</v>
      </c>
      <c r="D1028" s="16" t="s">
        <v>3044</v>
      </c>
      <c r="E1028" s="16"/>
      <c r="F1028" s="14" t="s">
        <v>3668</v>
      </c>
      <c r="G1028" s="14" t="s">
        <v>3570</v>
      </c>
      <c r="H1028" s="14" t="s">
        <v>3571</v>
      </c>
      <c r="I1028" s="15">
        <v>0</v>
      </c>
      <c r="J1028" s="77"/>
      <c r="K1028" s="92"/>
    </row>
    <row r="1029" spans="1:11" ht="20" x14ac:dyDescent="0.25">
      <c r="A1029" s="14" t="s">
        <v>3754</v>
      </c>
      <c r="B1029" s="14" t="s">
        <v>3667</v>
      </c>
      <c r="C1029" s="14" t="s">
        <v>3667</v>
      </c>
      <c r="D1029" s="16" t="s">
        <v>3044</v>
      </c>
      <c r="E1029" s="16"/>
      <c r="F1029" s="14" t="s">
        <v>3669</v>
      </c>
      <c r="G1029" s="14" t="s">
        <v>3570</v>
      </c>
      <c r="H1029" s="14" t="s">
        <v>3571</v>
      </c>
      <c r="I1029" s="15">
        <v>642</v>
      </c>
      <c r="J1029" s="77"/>
      <c r="K1029" s="92"/>
    </row>
    <row r="1030" spans="1:11" ht="12.5" x14ac:dyDescent="0.25">
      <c r="A1030" s="14" t="s">
        <v>3754</v>
      </c>
      <c r="B1030" s="14" t="s">
        <v>3667</v>
      </c>
      <c r="C1030" s="14" t="s">
        <v>3667</v>
      </c>
      <c r="D1030" s="16" t="s">
        <v>3044</v>
      </c>
      <c r="E1030" s="16"/>
      <c r="F1030" s="14" t="s">
        <v>3670</v>
      </c>
      <c r="G1030" s="14" t="s">
        <v>3570</v>
      </c>
      <c r="H1030" s="14" t="s">
        <v>3571</v>
      </c>
      <c r="I1030" s="15">
        <v>573.9</v>
      </c>
      <c r="J1030" s="77"/>
      <c r="K1030" s="92"/>
    </row>
    <row r="1031" spans="1:11" ht="12.5" x14ac:dyDescent="0.25">
      <c r="A1031" s="14" t="s">
        <v>3757</v>
      </c>
      <c r="B1031" s="14" t="s">
        <v>3671</v>
      </c>
      <c r="C1031" s="14" t="s">
        <v>3671</v>
      </c>
      <c r="D1031" s="16" t="s">
        <v>3044</v>
      </c>
      <c r="E1031" s="16"/>
      <c r="F1031" s="14" t="s">
        <v>3672</v>
      </c>
      <c r="G1031" s="14"/>
      <c r="H1031" s="14" t="s">
        <v>3349</v>
      </c>
      <c r="I1031" s="15">
        <v>0</v>
      </c>
      <c r="J1031" s="77"/>
      <c r="K1031" s="92"/>
    </row>
    <row r="1032" spans="1:11" ht="12.5" x14ac:dyDescent="0.25">
      <c r="A1032" s="14" t="s">
        <v>3757</v>
      </c>
      <c r="B1032" s="14" t="s">
        <v>3671</v>
      </c>
      <c r="C1032" s="14" t="s">
        <v>3671</v>
      </c>
      <c r="D1032" s="16" t="s">
        <v>3044</v>
      </c>
      <c r="E1032" s="16"/>
      <c r="F1032" s="14" t="s">
        <v>229</v>
      </c>
      <c r="G1032" s="14"/>
      <c r="H1032" s="14" t="s">
        <v>3349</v>
      </c>
      <c r="I1032" s="15">
        <v>55.3</v>
      </c>
      <c r="J1032" s="77"/>
      <c r="K1032" s="92"/>
    </row>
    <row r="1033" spans="1:11" ht="12.5" x14ac:dyDescent="0.25">
      <c r="A1033" s="14" t="s">
        <v>3757</v>
      </c>
      <c r="B1033" s="14" t="s">
        <v>3671</v>
      </c>
      <c r="C1033" s="14" t="s">
        <v>3671</v>
      </c>
      <c r="D1033" s="16" t="s">
        <v>3044</v>
      </c>
      <c r="E1033" s="16"/>
      <c r="F1033" s="14" t="s">
        <v>223</v>
      </c>
      <c r="G1033" s="14"/>
      <c r="H1033" s="14" t="s">
        <v>3349</v>
      </c>
      <c r="I1033" s="15">
        <v>68</v>
      </c>
      <c r="J1033" s="77"/>
      <c r="K1033" s="92"/>
    </row>
    <row r="1034" spans="1:11" ht="12.5" x14ac:dyDescent="0.25">
      <c r="A1034" s="14" t="s">
        <v>3757</v>
      </c>
      <c r="B1034" s="14" t="s">
        <v>3671</v>
      </c>
      <c r="C1034" s="14" t="s">
        <v>3671</v>
      </c>
      <c r="D1034" s="16" t="s">
        <v>3044</v>
      </c>
      <c r="E1034" s="16"/>
      <c r="F1034" s="14" t="s">
        <v>3673</v>
      </c>
      <c r="G1034" s="14"/>
      <c r="H1034" s="14" t="s">
        <v>3349</v>
      </c>
      <c r="I1034" s="15">
        <v>168</v>
      </c>
      <c r="J1034" s="77"/>
      <c r="K1034" s="92"/>
    </row>
    <row r="1035" spans="1:11" ht="20" x14ac:dyDescent="0.25">
      <c r="A1035" s="14" t="s">
        <v>3757</v>
      </c>
      <c r="B1035" s="14" t="s">
        <v>3671</v>
      </c>
      <c r="C1035" s="14" t="s">
        <v>3671</v>
      </c>
      <c r="D1035" s="16" t="s">
        <v>3044</v>
      </c>
      <c r="E1035" s="16"/>
      <c r="F1035" s="14" t="s">
        <v>3674</v>
      </c>
      <c r="G1035" s="14"/>
      <c r="H1035" s="14" t="s">
        <v>3349</v>
      </c>
      <c r="I1035" s="15">
        <v>716.2</v>
      </c>
      <c r="J1035" s="77"/>
      <c r="K1035" s="92"/>
    </row>
    <row r="1036" spans="1:11" ht="20" x14ac:dyDescent="0.25">
      <c r="A1036" s="14" t="s">
        <v>2293</v>
      </c>
      <c r="B1036" s="14" t="s">
        <v>3675</v>
      </c>
      <c r="C1036" s="14" t="s">
        <v>3675</v>
      </c>
      <c r="D1036" s="16" t="s">
        <v>3044</v>
      </c>
      <c r="E1036" s="16"/>
      <c r="F1036" s="14" t="s">
        <v>3676</v>
      </c>
      <c r="G1036" s="14" t="s">
        <v>3616</v>
      </c>
      <c r="H1036" s="14" t="s">
        <v>3617</v>
      </c>
      <c r="I1036" s="15">
        <v>0</v>
      </c>
      <c r="J1036" s="77"/>
      <c r="K1036" s="92"/>
    </row>
    <row r="1037" spans="1:11" ht="20" x14ac:dyDescent="0.25">
      <c r="A1037" s="14" t="s">
        <v>2293</v>
      </c>
      <c r="B1037" s="14" t="s">
        <v>3675</v>
      </c>
      <c r="C1037" s="14" t="s">
        <v>3675</v>
      </c>
      <c r="D1037" s="16" t="s">
        <v>3044</v>
      </c>
      <c r="E1037" s="16"/>
      <c r="F1037" s="14" t="s">
        <v>3677</v>
      </c>
      <c r="G1037" s="14" t="s">
        <v>3616</v>
      </c>
      <c r="H1037" s="14" t="s">
        <v>3617</v>
      </c>
      <c r="I1037" s="15">
        <v>263.39999999999998</v>
      </c>
      <c r="J1037" s="77"/>
      <c r="K1037" s="92"/>
    </row>
    <row r="1038" spans="1:11" ht="30" x14ac:dyDescent="0.25">
      <c r="A1038" s="14" t="s">
        <v>3758</v>
      </c>
      <c r="B1038" s="14" t="s">
        <v>3678</v>
      </c>
      <c r="C1038" s="14" t="s">
        <v>3678</v>
      </c>
      <c r="D1038" s="16" t="s">
        <v>3679</v>
      </c>
      <c r="E1038" s="16"/>
      <c r="F1038" s="14" t="s">
        <v>3680</v>
      </c>
      <c r="G1038" s="14"/>
      <c r="H1038" s="14" t="s">
        <v>3433</v>
      </c>
      <c r="I1038" s="15">
        <v>0</v>
      </c>
      <c r="J1038" s="77"/>
      <c r="K1038" s="92"/>
    </row>
    <row r="1039" spans="1:11" ht="12.5" x14ac:dyDescent="0.25">
      <c r="A1039" s="14" t="s">
        <v>3758</v>
      </c>
      <c r="B1039" s="14" t="s">
        <v>3678</v>
      </c>
      <c r="C1039" s="14" t="s">
        <v>3678</v>
      </c>
      <c r="D1039" s="16" t="s">
        <v>3679</v>
      </c>
      <c r="E1039" s="16"/>
      <c r="F1039" s="14" t="s">
        <v>2861</v>
      </c>
      <c r="G1039" s="14"/>
      <c r="H1039" s="14" t="s">
        <v>3433</v>
      </c>
      <c r="I1039" s="15">
        <v>58</v>
      </c>
      <c r="J1039" s="77"/>
      <c r="K1039" s="92"/>
    </row>
    <row r="1040" spans="1:11" ht="12.5" x14ac:dyDescent="0.25">
      <c r="A1040" s="14" t="s">
        <v>3758</v>
      </c>
      <c r="B1040" s="14" t="s">
        <v>3678</v>
      </c>
      <c r="C1040" s="14" t="s">
        <v>3678</v>
      </c>
      <c r="D1040" s="16" t="s">
        <v>3679</v>
      </c>
      <c r="E1040" s="16"/>
      <c r="F1040" s="14" t="s">
        <v>3681</v>
      </c>
      <c r="G1040" s="14"/>
      <c r="H1040" s="14" t="s">
        <v>3433</v>
      </c>
      <c r="I1040" s="15">
        <v>283.2</v>
      </c>
      <c r="J1040" s="77"/>
      <c r="K1040" s="92"/>
    </row>
    <row r="1041" spans="1:11" ht="20" x14ac:dyDescent="0.25">
      <c r="A1041" s="14" t="s">
        <v>3772</v>
      </c>
      <c r="B1041" s="14" t="s">
        <v>3682</v>
      </c>
      <c r="C1041" s="14" t="s">
        <v>3682</v>
      </c>
      <c r="D1041" s="16" t="s">
        <v>3044</v>
      </c>
      <c r="E1041" s="16"/>
      <c r="F1041" s="14" t="s">
        <v>3683</v>
      </c>
      <c r="G1041" s="14"/>
      <c r="H1041" s="14" t="s">
        <v>3684</v>
      </c>
      <c r="I1041" s="15">
        <v>0</v>
      </c>
      <c r="J1041" s="77"/>
      <c r="K1041" s="92"/>
    </row>
    <row r="1042" spans="1:11" ht="12.5" x14ac:dyDescent="0.25">
      <c r="A1042" s="14" t="s">
        <v>3772</v>
      </c>
      <c r="B1042" s="14" t="s">
        <v>3682</v>
      </c>
      <c r="C1042" s="14" t="s">
        <v>3682</v>
      </c>
      <c r="D1042" s="16" t="s">
        <v>3044</v>
      </c>
      <c r="E1042" s="16"/>
      <c r="F1042" s="14" t="s">
        <v>3685</v>
      </c>
      <c r="G1042" s="14"/>
      <c r="H1042" s="14" t="s">
        <v>3684</v>
      </c>
      <c r="I1042" s="15">
        <v>1300</v>
      </c>
      <c r="J1042" s="77"/>
      <c r="K1042" s="92"/>
    </row>
    <row r="1043" spans="1:11" ht="20" x14ac:dyDescent="0.25">
      <c r="A1043" s="14" t="s">
        <v>3772</v>
      </c>
      <c r="B1043" s="14" t="s">
        <v>3686</v>
      </c>
      <c r="C1043" s="14" t="s">
        <v>3686</v>
      </c>
      <c r="D1043" s="16" t="s">
        <v>3044</v>
      </c>
      <c r="E1043" s="16"/>
      <c r="F1043" s="14" t="s">
        <v>3687</v>
      </c>
      <c r="G1043" s="14"/>
      <c r="H1043" s="14" t="s">
        <v>3684</v>
      </c>
      <c r="I1043" s="15">
        <v>0</v>
      </c>
      <c r="J1043" s="77"/>
      <c r="K1043" s="92"/>
    </row>
    <row r="1044" spans="1:11" ht="20" x14ac:dyDescent="0.25">
      <c r="A1044" s="14" t="s">
        <v>3772</v>
      </c>
      <c r="B1044" s="14" t="s">
        <v>3686</v>
      </c>
      <c r="C1044" s="14" t="s">
        <v>3686</v>
      </c>
      <c r="D1044" s="16" t="s">
        <v>3044</v>
      </c>
      <c r="E1044" s="16"/>
      <c r="F1044" s="14" t="s">
        <v>3687</v>
      </c>
      <c r="G1044" s="14"/>
      <c r="H1044" s="14" t="s">
        <v>3684</v>
      </c>
      <c r="I1044" s="15">
        <v>4000</v>
      </c>
      <c r="J1044" s="77"/>
      <c r="K1044" s="92"/>
    </row>
    <row r="1045" spans="1:11" ht="20" x14ac:dyDescent="0.25">
      <c r="A1045" s="14" t="s">
        <v>2293</v>
      </c>
      <c r="B1045" s="14" t="s">
        <v>3686</v>
      </c>
      <c r="C1045" s="14" t="s">
        <v>3686</v>
      </c>
      <c r="D1045" s="16" t="s">
        <v>3044</v>
      </c>
      <c r="E1045" s="16"/>
      <c r="F1045" s="14" t="s">
        <v>3687</v>
      </c>
      <c r="G1045" s="14"/>
      <c r="H1045" s="14" t="s">
        <v>3684</v>
      </c>
      <c r="I1045" s="15">
        <v>1672</v>
      </c>
      <c r="J1045" s="77"/>
      <c r="K1045" s="92"/>
    </row>
    <row r="1046" spans="1:11" ht="20" x14ac:dyDescent="0.25">
      <c r="A1046" s="14" t="s">
        <v>2293</v>
      </c>
      <c r="B1046" s="14" t="s">
        <v>3688</v>
      </c>
      <c r="C1046" s="14" t="s">
        <v>3688</v>
      </c>
      <c r="D1046" s="16" t="s">
        <v>3689</v>
      </c>
      <c r="E1046" s="16"/>
      <c r="F1046" s="14" t="s">
        <v>3690</v>
      </c>
      <c r="G1046" s="14"/>
      <c r="H1046" s="14" t="s">
        <v>3612</v>
      </c>
      <c r="I1046" s="15">
        <v>0</v>
      </c>
      <c r="J1046" s="77"/>
      <c r="K1046" s="92"/>
    </row>
    <row r="1047" spans="1:11" ht="20" x14ac:dyDescent="0.25">
      <c r="A1047" s="14" t="s">
        <v>2293</v>
      </c>
      <c r="B1047" s="14" t="s">
        <v>3688</v>
      </c>
      <c r="C1047" s="14" t="s">
        <v>3688</v>
      </c>
      <c r="D1047" s="16" t="s">
        <v>3689</v>
      </c>
      <c r="E1047" s="16"/>
      <c r="F1047" s="14" t="s">
        <v>2765</v>
      </c>
      <c r="G1047" s="14"/>
      <c r="H1047" s="14" t="s">
        <v>3612</v>
      </c>
      <c r="I1047" s="15">
        <v>211.7</v>
      </c>
      <c r="J1047" s="77"/>
      <c r="K1047" s="92"/>
    </row>
    <row r="1048" spans="1:11" ht="20" x14ac:dyDescent="0.25">
      <c r="A1048" s="14" t="s">
        <v>2293</v>
      </c>
      <c r="B1048" s="14" t="s">
        <v>3688</v>
      </c>
      <c r="C1048" s="14" t="s">
        <v>3688</v>
      </c>
      <c r="D1048" s="16" t="s">
        <v>3689</v>
      </c>
      <c r="E1048" s="16"/>
      <c r="F1048" s="14" t="s">
        <v>3691</v>
      </c>
      <c r="G1048" s="14"/>
      <c r="H1048" s="14" t="s">
        <v>3612</v>
      </c>
      <c r="I1048" s="15">
        <v>509.6</v>
      </c>
      <c r="J1048" s="77"/>
      <c r="K1048" s="92"/>
    </row>
    <row r="1049" spans="1:11" ht="20" x14ac:dyDescent="0.25">
      <c r="A1049" s="14" t="s">
        <v>3766</v>
      </c>
      <c r="B1049" s="14" t="s">
        <v>3692</v>
      </c>
      <c r="C1049" s="14" t="s">
        <v>3692</v>
      </c>
      <c r="D1049" s="16" t="s">
        <v>3114</v>
      </c>
      <c r="E1049" s="16"/>
      <c r="F1049" s="14" t="s">
        <v>3693</v>
      </c>
      <c r="G1049" s="14"/>
      <c r="H1049" s="14" t="s">
        <v>3694</v>
      </c>
      <c r="I1049" s="15">
        <v>0</v>
      </c>
      <c r="J1049" s="77"/>
      <c r="K1049" s="92"/>
    </row>
    <row r="1050" spans="1:11" ht="12.5" x14ac:dyDescent="0.25">
      <c r="A1050" s="14" t="s">
        <v>3766</v>
      </c>
      <c r="B1050" s="14" t="s">
        <v>3692</v>
      </c>
      <c r="C1050" s="14" t="s">
        <v>3692</v>
      </c>
      <c r="D1050" s="16" t="s">
        <v>3114</v>
      </c>
      <c r="E1050" s="16"/>
      <c r="F1050" s="14" t="s">
        <v>2861</v>
      </c>
      <c r="G1050" s="14"/>
      <c r="H1050" s="14" t="s">
        <v>3694</v>
      </c>
      <c r="I1050" s="15">
        <v>640</v>
      </c>
      <c r="J1050" s="77"/>
      <c r="K1050" s="92"/>
    </row>
    <row r="1051" spans="1:11" ht="12.5" x14ac:dyDescent="0.25">
      <c r="A1051" s="14" t="s">
        <v>3766</v>
      </c>
      <c r="B1051" s="14" t="s">
        <v>3692</v>
      </c>
      <c r="C1051" s="14" t="s">
        <v>3692</v>
      </c>
      <c r="D1051" s="16" t="s">
        <v>3114</v>
      </c>
      <c r="E1051" s="16"/>
      <c r="F1051" s="14" t="s">
        <v>3695</v>
      </c>
      <c r="G1051" s="14"/>
      <c r="H1051" s="14" t="s">
        <v>3694</v>
      </c>
      <c r="I1051" s="15">
        <v>52.2</v>
      </c>
      <c r="J1051" s="77"/>
      <c r="K1051" s="92"/>
    </row>
    <row r="1052" spans="1:11" ht="12.5" x14ac:dyDescent="0.25">
      <c r="A1052" s="14" t="s">
        <v>3766</v>
      </c>
      <c r="B1052" s="14" t="s">
        <v>3696</v>
      </c>
      <c r="C1052" s="14" t="s">
        <v>3696</v>
      </c>
      <c r="D1052" s="16" t="s">
        <v>3114</v>
      </c>
      <c r="E1052" s="16"/>
      <c r="F1052" s="14" t="s">
        <v>3697</v>
      </c>
      <c r="G1052" s="14"/>
      <c r="H1052" s="14" t="s">
        <v>3694</v>
      </c>
      <c r="I1052" s="15">
        <v>0</v>
      </c>
      <c r="J1052" s="77"/>
      <c r="K1052" s="92"/>
    </row>
    <row r="1053" spans="1:11" ht="12.5" x14ac:dyDescent="0.25">
      <c r="A1053" s="14" t="s">
        <v>3766</v>
      </c>
      <c r="B1053" s="14" t="s">
        <v>3696</v>
      </c>
      <c r="C1053" s="14" t="s">
        <v>3696</v>
      </c>
      <c r="D1053" s="16" t="s">
        <v>3114</v>
      </c>
      <c r="E1053" s="16"/>
      <c r="F1053" s="14" t="s">
        <v>3698</v>
      </c>
      <c r="G1053" s="14"/>
      <c r="H1053" s="14" t="s">
        <v>3694</v>
      </c>
      <c r="I1053" s="15">
        <v>319.2</v>
      </c>
      <c r="J1053" s="77"/>
      <c r="K1053" s="92"/>
    </row>
    <row r="1054" spans="1:11" ht="12.5" x14ac:dyDescent="0.25">
      <c r="A1054" s="14" t="s">
        <v>3766</v>
      </c>
      <c r="B1054" s="14" t="s">
        <v>3696</v>
      </c>
      <c r="C1054" s="14" t="s">
        <v>3696</v>
      </c>
      <c r="D1054" s="16" t="s">
        <v>3114</v>
      </c>
      <c r="E1054" s="16"/>
      <c r="F1054" s="14" t="s">
        <v>3699</v>
      </c>
      <c r="G1054" s="14"/>
      <c r="H1054" s="14" t="s">
        <v>3694</v>
      </c>
      <c r="I1054" s="15">
        <v>16.989999999999998</v>
      </c>
      <c r="J1054" s="77"/>
      <c r="K1054" s="92"/>
    </row>
    <row r="1055" spans="1:11" ht="20" x14ac:dyDescent="0.25">
      <c r="A1055" s="14" t="s">
        <v>2293</v>
      </c>
      <c r="B1055" s="14" t="s">
        <v>3700</v>
      </c>
      <c r="C1055" s="14" t="s">
        <v>3700</v>
      </c>
      <c r="D1055" s="16" t="s">
        <v>3114</v>
      </c>
      <c r="E1055" s="16"/>
      <c r="F1055" s="14" t="s">
        <v>3701</v>
      </c>
      <c r="G1055" s="14"/>
      <c r="H1055" s="14" t="s">
        <v>3252</v>
      </c>
      <c r="I1055" s="15">
        <v>0</v>
      </c>
      <c r="J1055" s="77"/>
      <c r="K1055" s="92"/>
    </row>
    <row r="1056" spans="1:11" ht="20" x14ac:dyDescent="0.25">
      <c r="A1056" s="14" t="s">
        <v>2293</v>
      </c>
      <c r="B1056" s="14" t="s">
        <v>3700</v>
      </c>
      <c r="C1056" s="14" t="s">
        <v>3700</v>
      </c>
      <c r="D1056" s="16" t="s">
        <v>3114</v>
      </c>
      <c r="E1056" s="16"/>
      <c r="F1056" s="14" t="s">
        <v>3254</v>
      </c>
      <c r="G1056" s="14"/>
      <c r="H1056" s="14" t="s">
        <v>3252</v>
      </c>
      <c r="I1056" s="15">
        <v>159</v>
      </c>
      <c r="J1056" s="77"/>
      <c r="K1056" s="92"/>
    </row>
    <row r="1057" spans="1:11" ht="20" x14ac:dyDescent="0.25">
      <c r="A1057" s="14" t="s">
        <v>2293</v>
      </c>
      <c r="B1057" s="14" t="s">
        <v>3702</v>
      </c>
      <c r="C1057" s="14" t="s">
        <v>3702</v>
      </c>
      <c r="D1057" s="16" t="s">
        <v>3114</v>
      </c>
      <c r="E1057" s="16"/>
      <c r="F1057" s="14" t="s">
        <v>3703</v>
      </c>
      <c r="G1057" s="14" t="s">
        <v>3596</v>
      </c>
      <c r="H1057" s="14" t="s">
        <v>3597</v>
      </c>
      <c r="I1057" s="15">
        <v>0</v>
      </c>
      <c r="J1057" s="77"/>
      <c r="K1057" s="92"/>
    </row>
    <row r="1058" spans="1:11" ht="20" x14ac:dyDescent="0.25">
      <c r="A1058" s="14" t="s">
        <v>2293</v>
      </c>
      <c r="B1058" s="14" t="s">
        <v>3702</v>
      </c>
      <c r="C1058" s="14" t="s">
        <v>3702</v>
      </c>
      <c r="D1058" s="16" t="s">
        <v>3114</v>
      </c>
      <c r="E1058" s="16"/>
      <c r="F1058" s="14" t="s">
        <v>3704</v>
      </c>
      <c r="G1058" s="14" t="s">
        <v>3596</v>
      </c>
      <c r="H1058" s="14" t="s">
        <v>3597</v>
      </c>
      <c r="I1058" s="15">
        <v>54</v>
      </c>
      <c r="J1058" s="77"/>
      <c r="K1058" s="92"/>
    </row>
    <row r="1059" spans="1:11" ht="30" x14ac:dyDescent="0.25">
      <c r="A1059" s="14" t="s">
        <v>2293</v>
      </c>
      <c r="B1059" s="14" t="s">
        <v>3705</v>
      </c>
      <c r="C1059" s="14" t="s">
        <v>3705</v>
      </c>
      <c r="D1059" s="16" t="s">
        <v>3706</v>
      </c>
      <c r="E1059" s="16"/>
      <c r="F1059" s="14" t="s">
        <v>3707</v>
      </c>
      <c r="G1059" s="14" t="s">
        <v>3313</v>
      </c>
      <c r="H1059" s="14" t="s">
        <v>3314</v>
      </c>
      <c r="I1059" s="15">
        <v>0</v>
      </c>
      <c r="J1059" s="77"/>
      <c r="K1059" s="92"/>
    </row>
    <row r="1060" spans="1:11" ht="20" x14ac:dyDescent="0.25">
      <c r="A1060" s="14" t="s">
        <v>2293</v>
      </c>
      <c r="B1060" s="14" t="s">
        <v>3705</v>
      </c>
      <c r="C1060" s="14" t="s">
        <v>3705</v>
      </c>
      <c r="D1060" s="16" t="s">
        <v>3706</v>
      </c>
      <c r="E1060" s="16"/>
      <c r="F1060" s="14" t="s">
        <v>3708</v>
      </c>
      <c r="G1060" s="14" t="s">
        <v>3313</v>
      </c>
      <c r="H1060" s="14" t="s">
        <v>3314</v>
      </c>
      <c r="I1060" s="15">
        <v>14.23</v>
      </c>
      <c r="J1060" s="77"/>
      <c r="K1060" s="92"/>
    </row>
    <row r="1061" spans="1:11" ht="20" x14ac:dyDescent="0.25">
      <c r="A1061" s="14" t="s">
        <v>2293</v>
      </c>
      <c r="B1061" s="14" t="s">
        <v>3705</v>
      </c>
      <c r="C1061" s="14" t="s">
        <v>3705</v>
      </c>
      <c r="D1061" s="16" t="s">
        <v>3706</v>
      </c>
      <c r="E1061" s="16"/>
      <c r="F1061" s="14" t="s">
        <v>2521</v>
      </c>
      <c r="G1061" s="14" t="s">
        <v>3313</v>
      </c>
      <c r="H1061" s="14" t="s">
        <v>3314</v>
      </c>
      <c r="I1061" s="15">
        <v>1301</v>
      </c>
      <c r="J1061" s="77"/>
      <c r="K1061" s="92"/>
    </row>
    <row r="1062" spans="1:11" ht="20" x14ac:dyDescent="0.25">
      <c r="A1062" s="14" t="s">
        <v>2293</v>
      </c>
      <c r="B1062" s="14" t="s">
        <v>3705</v>
      </c>
      <c r="C1062" s="14" t="s">
        <v>3705</v>
      </c>
      <c r="D1062" s="16" t="s">
        <v>3706</v>
      </c>
      <c r="E1062" s="16"/>
      <c r="F1062" s="14" t="s">
        <v>3464</v>
      </c>
      <c r="G1062" s="14" t="s">
        <v>3313</v>
      </c>
      <c r="H1062" s="14" t="s">
        <v>3314</v>
      </c>
      <c r="I1062" s="15">
        <v>405</v>
      </c>
      <c r="J1062" s="77"/>
      <c r="K1062" s="92"/>
    </row>
    <row r="1063" spans="1:11" ht="20" x14ac:dyDescent="0.25">
      <c r="A1063" s="14" t="s">
        <v>2293</v>
      </c>
      <c r="B1063" s="14" t="s">
        <v>3705</v>
      </c>
      <c r="C1063" s="14" t="s">
        <v>3705</v>
      </c>
      <c r="D1063" s="16" t="s">
        <v>3706</v>
      </c>
      <c r="E1063" s="16"/>
      <c r="F1063" s="14" t="s">
        <v>3709</v>
      </c>
      <c r="G1063" s="14" t="s">
        <v>3313</v>
      </c>
      <c r="H1063" s="14" t="s">
        <v>3314</v>
      </c>
      <c r="I1063" s="15">
        <v>516</v>
      </c>
      <c r="J1063" s="77"/>
      <c r="K1063" s="92"/>
    </row>
    <row r="1064" spans="1:11" ht="20" x14ac:dyDescent="0.25">
      <c r="A1064" s="14" t="s">
        <v>2293</v>
      </c>
      <c r="B1064" s="14" t="s">
        <v>3705</v>
      </c>
      <c r="C1064" s="14" t="s">
        <v>3705</v>
      </c>
      <c r="D1064" s="16" t="s">
        <v>3706</v>
      </c>
      <c r="E1064" s="16"/>
      <c r="F1064" s="14" t="s">
        <v>2861</v>
      </c>
      <c r="G1064" s="14" t="s">
        <v>3313</v>
      </c>
      <c r="H1064" s="14" t="s">
        <v>3314</v>
      </c>
      <c r="I1064" s="15">
        <v>61.24</v>
      </c>
      <c r="J1064" s="77"/>
      <c r="K1064" s="92"/>
    </row>
    <row r="1065" spans="1:11" ht="20" x14ac:dyDescent="0.25">
      <c r="A1065" s="14" t="s">
        <v>2293</v>
      </c>
      <c r="B1065" s="14" t="s">
        <v>3710</v>
      </c>
      <c r="C1065" s="14" t="s">
        <v>3710</v>
      </c>
      <c r="D1065" s="16" t="s">
        <v>3114</v>
      </c>
      <c r="E1065" s="16"/>
      <c r="F1065" s="14" t="s">
        <v>3711</v>
      </c>
      <c r="G1065" s="14"/>
      <c r="H1065" s="14" t="s">
        <v>3712</v>
      </c>
      <c r="I1065" s="15">
        <v>0</v>
      </c>
      <c r="J1065" s="77"/>
      <c r="K1065" s="92"/>
    </row>
    <row r="1066" spans="1:11" ht="20" x14ac:dyDescent="0.25">
      <c r="A1066" s="14" t="s">
        <v>2293</v>
      </c>
      <c r="B1066" s="14" t="s">
        <v>3710</v>
      </c>
      <c r="C1066" s="14" t="s">
        <v>3710</v>
      </c>
      <c r="D1066" s="16" t="s">
        <v>3114</v>
      </c>
      <c r="E1066" s="16"/>
      <c r="F1066" s="14" t="s">
        <v>3713</v>
      </c>
      <c r="G1066" s="14"/>
      <c r="H1066" s="14" t="s">
        <v>3712</v>
      </c>
      <c r="I1066" s="15">
        <v>60</v>
      </c>
      <c r="J1066" s="77"/>
      <c r="K1066" s="92"/>
    </row>
    <row r="1067" spans="1:11" ht="20" x14ac:dyDescent="0.25">
      <c r="A1067" s="14" t="s">
        <v>3759</v>
      </c>
      <c r="B1067" s="14" t="s">
        <v>3714</v>
      </c>
      <c r="C1067" s="14" t="s">
        <v>3714</v>
      </c>
      <c r="D1067" s="16" t="s">
        <v>3114</v>
      </c>
      <c r="E1067" s="16"/>
      <c r="F1067" s="14" t="s">
        <v>3715</v>
      </c>
      <c r="G1067" s="14"/>
      <c r="H1067" s="14" t="s">
        <v>3716</v>
      </c>
      <c r="I1067" s="15">
        <v>0</v>
      </c>
      <c r="J1067" s="77"/>
      <c r="K1067" s="92"/>
    </row>
    <row r="1068" spans="1:11" ht="12.5" x14ac:dyDescent="0.25">
      <c r="A1068" s="14" t="s">
        <v>3759</v>
      </c>
      <c r="B1068" s="14" t="s">
        <v>3714</v>
      </c>
      <c r="C1068" s="14" t="s">
        <v>3714</v>
      </c>
      <c r="D1068" s="16" t="s">
        <v>3114</v>
      </c>
      <c r="E1068" s="16"/>
      <c r="F1068" s="14" t="s">
        <v>3717</v>
      </c>
      <c r="G1068" s="14"/>
      <c r="H1068" s="14" t="s">
        <v>3716</v>
      </c>
      <c r="I1068" s="15">
        <v>84</v>
      </c>
      <c r="J1068" s="77"/>
      <c r="K1068" s="92"/>
    </row>
    <row r="1069" spans="1:11" ht="20" x14ac:dyDescent="0.25">
      <c r="A1069" s="14" t="s">
        <v>3759</v>
      </c>
      <c r="B1069" s="14" t="s">
        <v>3718</v>
      </c>
      <c r="C1069" s="14" t="s">
        <v>3718</v>
      </c>
      <c r="D1069" s="16" t="s">
        <v>3114</v>
      </c>
      <c r="E1069" s="16"/>
      <c r="F1069" s="14" t="s">
        <v>3719</v>
      </c>
      <c r="G1069" s="14"/>
      <c r="H1069" s="14" t="s">
        <v>3716</v>
      </c>
      <c r="I1069" s="15">
        <v>0</v>
      </c>
      <c r="J1069" s="77"/>
      <c r="K1069" s="92"/>
    </row>
    <row r="1070" spans="1:11" ht="12.5" x14ac:dyDescent="0.25">
      <c r="A1070" s="14" t="s">
        <v>3759</v>
      </c>
      <c r="B1070" s="14" t="s">
        <v>3718</v>
      </c>
      <c r="C1070" s="14" t="s">
        <v>3718</v>
      </c>
      <c r="D1070" s="16" t="s">
        <v>3114</v>
      </c>
      <c r="E1070" s="16"/>
      <c r="F1070" s="14" t="s">
        <v>3720</v>
      </c>
      <c r="G1070" s="14"/>
      <c r="H1070" s="14" t="s">
        <v>3716</v>
      </c>
      <c r="I1070" s="15">
        <v>234</v>
      </c>
      <c r="J1070" s="77"/>
      <c r="K1070" s="92"/>
    </row>
    <row r="1071" spans="1:11" ht="12.5" x14ac:dyDescent="0.25">
      <c r="A1071" s="14" t="s">
        <v>3759</v>
      </c>
      <c r="B1071" s="14" t="s">
        <v>3718</v>
      </c>
      <c r="C1071" s="14" t="s">
        <v>3718</v>
      </c>
      <c r="D1071" s="16" t="s">
        <v>3114</v>
      </c>
      <c r="E1071" s="16"/>
      <c r="F1071" s="14" t="s">
        <v>2643</v>
      </c>
      <c r="G1071" s="14"/>
      <c r="H1071" s="14" t="s">
        <v>3716</v>
      </c>
      <c r="I1071" s="15">
        <v>134.46</v>
      </c>
      <c r="J1071" s="77"/>
      <c r="K1071" s="92"/>
    </row>
    <row r="1072" spans="1:11" ht="20" x14ac:dyDescent="0.25">
      <c r="A1072" s="14" t="s">
        <v>3759</v>
      </c>
      <c r="B1072" s="14" t="s">
        <v>3721</v>
      </c>
      <c r="C1072" s="14" t="s">
        <v>3721</v>
      </c>
      <c r="D1072" s="16" t="s">
        <v>3114</v>
      </c>
      <c r="E1072" s="16"/>
      <c r="F1072" s="14" t="s">
        <v>3722</v>
      </c>
      <c r="G1072" s="14"/>
      <c r="H1072" s="14" t="s">
        <v>3716</v>
      </c>
      <c r="I1072" s="15">
        <v>0</v>
      </c>
      <c r="J1072" s="77"/>
      <c r="K1072" s="92"/>
    </row>
    <row r="1073" spans="1:11" ht="12.5" x14ac:dyDescent="0.25">
      <c r="A1073" s="14" t="s">
        <v>3759</v>
      </c>
      <c r="B1073" s="14" t="s">
        <v>3721</v>
      </c>
      <c r="C1073" s="14" t="s">
        <v>3721</v>
      </c>
      <c r="D1073" s="16" t="s">
        <v>3114</v>
      </c>
      <c r="E1073" s="16"/>
      <c r="F1073" s="14" t="s">
        <v>3723</v>
      </c>
      <c r="G1073" s="14"/>
      <c r="H1073" s="14" t="s">
        <v>3716</v>
      </c>
      <c r="I1073" s="15">
        <v>70.2</v>
      </c>
      <c r="J1073" s="77"/>
      <c r="K1073" s="92"/>
    </row>
    <row r="1074" spans="1:11" ht="40" x14ac:dyDescent="0.25">
      <c r="A1074" s="14" t="s">
        <v>3759</v>
      </c>
      <c r="B1074" s="14" t="s">
        <v>3724</v>
      </c>
      <c r="C1074" s="14" t="s">
        <v>3724</v>
      </c>
      <c r="D1074" s="16" t="s">
        <v>3114</v>
      </c>
      <c r="E1074" s="16"/>
      <c r="F1074" s="14" t="s">
        <v>3725</v>
      </c>
      <c r="G1074" s="14"/>
      <c r="H1074" s="14" t="s">
        <v>3716</v>
      </c>
      <c r="I1074" s="15">
        <v>0</v>
      </c>
      <c r="J1074" s="77"/>
      <c r="K1074" s="92"/>
    </row>
    <row r="1075" spans="1:11" ht="12.5" x14ac:dyDescent="0.25">
      <c r="A1075" s="14" t="s">
        <v>3759</v>
      </c>
      <c r="B1075" s="14" t="s">
        <v>3724</v>
      </c>
      <c r="C1075" s="14" t="s">
        <v>3724</v>
      </c>
      <c r="D1075" s="16" t="s">
        <v>3114</v>
      </c>
      <c r="E1075" s="16"/>
      <c r="F1075" s="14" t="s">
        <v>3726</v>
      </c>
      <c r="G1075" s="14"/>
      <c r="H1075" s="14" t="s">
        <v>3716</v>
      </c>
      <c r="I1075" s="15">
        <v>241.8</v>
      </c>
      <c r="J1075" s="77"/>
      <c r="K1075" s="92"/>
    </row>
    <row r="1076" spans="1:11" ht="20" x14ac:dyDescent="0.25">
      <c r="A1076" s="14" t="s">
        <v>3759</v>
      </c>
      <c r="B1076" s="14" t="s">
        <v>3727</v>
      </c>
      <c r="C1076" s="14" t="s">
        <v>3727</v>
      </c>
      <c r="D1076" s="16" t="s">
        <v>3114</v>
      </c>
      <c r="E1076" s="16"/>
      <c r="F1076" s="14" t="s">
        <v>3728</v>
      </c>
      <c r="G1076" s="14"/>
      <c r="H1076" s="14" t="s">
        <v>3716</v>
      </c>
      <c r="I1076" s="15">
        <v>0</v>
      </c>
      <c r="J1076" s="77"/>
      <c r="K1076" s="92"/>
    </row>
    <row r="1077" spans="1:11" ht="12.5" x14ac:dyDescent="0.25">
      <c r="A1077" s="14" t="s">
        <v>3759</v>
      </c>
      <c r="B1077" s="14" t="s">
        <v>3727</v>
      </c>
      <c r="C1077" s="14" t="s">
        <v>3727</v>
      </c>
      <c r="D1077" s="16" t="s">
        <v>3114</v>
      </c>
      <c r="E1077" s="16"/>
      <c r="F1077" s="14" t="s">
        <v>3729</v>
      </c>
      <c r="G1077" s="14"/>
      <c r="H1077" s="14" t="s">
        <v>3716</v>
      </c>
      <c r="I1077" s="15">
        <v>84</v>
      </c>
      <c r="J1077" s="77"/>
      <c r="K1077" s="92"/>
    </row>
    <row r="1078" spans="1:11" ht="30" x14ac:dyDescent="0.25">
      <c r="A1078" s="14" t="s">
        <v>3759</v>
      </c>
      <c r="B1078" s="14" t="s">
        <v>3730</v>
      </c>
      <c r="C1078" s="14" t="s">
        <v>3730</v>
      </c>
      <c r="D1078" s="16" t="s">
        <v>3114</v>
      </c>
      <c r="E1078" s="16"/>
      <c r="F1078" s="14" t="s">
        <v>3731</v>
      </c>
      <c r="G1078" s="14"/>
      <c r="H1078" s="14" t="s">
        <v>3716</v>
      </c>
      <c r="I1078" s="15">
        <v>0</v>
      </c>
      <c r="J1078" s="77"/>
      <c r="K1078" s="92"/>
    </row>
    <row r="1079" spans="1:11" ht="12.5" x14ac:dyDescent="0.25">
      <c r="A1079" s="14" t="s">
        <v>3759</v>
      </c>
      <c r="B1079" s="14" t="s">
        <v>3730</v>
      </c>
      <c r="C1079" s="14" t="s">
        <v>3730</v>
      </c>
      <c r="D1079" s="16" t="s">
        <v>3114</v>
      </c>
      <c r="E1079" s="16"/>
      <c r="F1079" s="14" t="s">
        <v>3732</v>
      </c>
      <c r="G1079" s="14"/>
      <c r="H1079" s="14" t="s">
        <v>3716</v>
      </c>
      <c r="I1079" s="15">
        <v>140.4</v>
      </c>
      <c r="J1079" s="77"/>
      <c r="K1079" s="92"/>
    </row>
    <row r="1080" spans="1:11" ht="12.5" x14ac:dyDescent="0.25">
      <c r="A1080" s="14" t="s">
        <v>3759</v>
      </c>
      <c r="B1080" s="14" t="s">
        <v>3730</v>
      </c>
      <c r="C1080" s="14" t="s">
        <v>3730</v>
      </c>
      <c r="D1080" s="16" t="s">
        <v>3114</v>
      </c>
      <c r="E1080" s="16"/>
      <c r="F1080" s="14" t="s">
        <v>3733</v>
      </c>
      <c r="G1080" s="14"/>
      <c r="H1080" s="14" t="s">
        <v>3716</v>
      </c>
      <c r="I1080" s="15">
        <v>70</v>
      </c>
      <c r="J1080" s="77"/>
      <c r="K1080" s="92"/>
    </row>
    <row r="1081" spans="1:11" ht="20" x14ac:dyDescent="0.25">
      <c r="A1081" s="14" t="s">
        <v>2293</v>
      </c>
      <c r="B1081" s="14" t="s">
        <v>3734</v>
      </c>
      <c r="C1081" s="14" t="s">
        <v>3734</v>
      </c>
      <c r="D1081" s="16" t="s">
        <v>3114</v>
      </c>
      <c r="E1081" s="16"/>
      <c r="F1081" s="14" t="s">
        <v>3735</v>
      </c>
      <c r="G1081" s="14" t="s">
        <v>3736</v>
      </c>
      <c r="H1081" s="14" t="s">
        <v>3737</v>
      </c>
      <c r="I1081" s="15">
        <v>0</v>
      </c>
      <c r="J1081" s="77"/>
      <c r="K1081" s="92"/>
    </row>
    <row r="1082" spans="1:11" ht="20" x14ac:dyDescent="0.25">
      <c r="A1082" s="14" t="s">
        <v>2293</v>
      </c>
      <c r="B1082" s="14" t="s">
        <v>3734</v>
      </c>
      <c r="C1082" s="14" t="s">
        <v>3734</v>
      </c>
      <c r="D1082" s="16" t="s">
        <v>3114</v>
      </c>
      <c r="E1082" s="16"/>
      <c r="F1082" s="14" t="s">
        <v>3567</v>
      </c>
      <c r="G1082" s="14" t="s">
        <v>3736</v>
      </c>
      <c r="H1082" s="14" t="s">
        <v>3737</v>
      </c>
      <c r="I1082" s="15">
        <v>600</v>
      </c>
      <c r="J1082" s="77"/>
      <c r="K1082" s="92"/>
    </row>
    <row r="1083" spans="1:11" ht="20" x14ac:dyDescent="0.25">
      <c r="A1083" s="14" t="s">
        <v>2293</v>
      </c>
      <c r="B1083" s="14" t="s">
        <v>3734</v>
      </c>
      <c r="C1083" s="14" t="s">
        <v>3734</v>
      </c>
      <c r="D1083" s="16" t="s">
        <v>3114</v>
      </c>
      <c r="E1083" s="16"/>
      <c r="F1083" s="14" t="s">
        <v>3738</v>
      </c>
      <c r="G1083" s="14" t="s">
        <v>3736</v>
      </c>
      <c r="H1083" s="14" t="s">
        <v>3737</v>
      </c>
      <c r="I1083" s="15">
        <v>200</v>
      </c>
      <c r="J1083" s="77"/>
      <c r="K1083" s="92"/>
    </row>
    <row r="1084" spans="1:11" ht="30" x14ac:dyDescent="0.25">
      <c r="A1084" s="14" t="s">
        <v>2293</v>
      </c>
      <c r="B1084" s="14" t="s">
        <v>3739</v>
      </c>
      <c r="C1084" s="14" t="s">
        <v>3739</v>
      </c>
      <c r="D1084" s="16" t="s">
        <v>3114</v>
      </c>
      <c r="E1084" s="16"/>
      <c r="F1084" s="14" t="s">
        <v>3740</v>
      </c>
      <c r="G1084" s="14"/>
      <c r="H1084" s="14" t="s">
        <v>3612</v>
      </c>
      <c r="I1084" s="15">
        <v>0</v>
      </c>
      <c r="J1084" s="77"/>
      <c r="K1084" s="92"/>
    </row>
    <row r="1085" spans="1:11" ht="20" x14ac:dyDescent="0.25">
      <c r="A1085" s="14" t="s">
        <v>2293</v>
      </c>
      <c r="B1085" s="14" t="s">
        <v>3739</v>
      </c>
      <c r="C1085" s="14" t="s">
        <v>3739</v>
      </c>
      <c r="D1085" s="16" t="s">
        <v>3114</v>
      </c>
      <c r="E1085" s="16"/>
      <c r="F1085" s="14" t="s">
        <v>2765</v>
      </c>
      <c r="G1085" s="14"/>
      <c r="H1085" s="14" t="s">
        <v>3612</v>
      </c>
      <c r="I1085" s="15">
        <v>223</v>
      </c>
      <c r="J1085" s="77"/>
      <c r="K1085" s="92"/>
    </row>
    <row r="1086" spans="1:11" ht="20" x14ac:dyDescent="0.25">
      <c r="A1086" s="14" t="s">
        <v>2293</v>
      </c>
      <c r="B1086" s="14" t="s">
        <v>3739</v>
      </c>
      <c r="C1086" s="14" t="s">
        <v>3739</v>
      </c>
      <c r="D1086" s="16" t="s">
        <v>3114</v>
      </c>
      <c r="E1086" s="16"/>
      <c r="F1086" s="14" t="s">
        <v>2766</v>
      </c>
      <c r="G1086" s="14"/>
      <c r="H1086" s="14" t="s">
        <v>3612</v>
      </c>
      <c r="I1086" s="15">
        <v>66.53</v>
      </c>
      <c r="J1086" s="77"/>
      <c r="K1086" s="92"/>
    </row>
    <row r="1087" spans="1:11" ht="20" x14ac:dyDescent="0.25">
      <c r="A1087" s="14" t="s">
        <v>2293</v>
      </c>
      <c r="B1087" s="14" t="s">
        <v>3739</v>
      </c>
      <c r="C1087" s="14" t="s">
        <v>3739</v>
      </c>
      <c r="D1087" s="16" t="s">
        <v>3114</v>
      </c>
      <c r="E1087" s="16"/>
      <c r="F1087" s="14" t="s">
        <v>3741</v>
      </c>
      <c r="G1087" s="14"/>
      <c r="H1087" s="14" t="s">
        <v>3612</v>
      </c>
      <c r="I1087" s="15">
        <v>310.47000000000003</v>
      </c>
      <c r="J1087" s="77"/>
      <c r="K1087" s="92"/>
    </row>
    <row r="1088" spans="1:11" ht="20" x14ac:dyDescent="0.25">
      <c r="A1088" s="14" t="s">
        <v>2293</v>
      </c>
      <c r="B1088" s="14" t="s">
        <v>3742</v>
      </c>
      <c r="C1088" s="14"/>
      <c r="D1088" s="16" t="s">
        <v>3743</v>
      </c>
      <c r="E1088" s="16"/>
      <c r="F1088" s="14" t="s">
        <v>3744</v>
      </c>
      <c r="G1088" s="14"/>
      <c r="H1088" s="14" t="s">
        <v>3745</v>
      </c>
      <c r="I1088" s="15">
        <v>236.82</v>
      </c>
      <c r="J1088" s="77"/>
      <c r="K1088" s="92"/>
    </row>
    <row r="1089" spans="1:11" ht="20" x14ac:dyDescent="0.25">
      <c r="A1089" s="14" t="s">
        <v>2293</v>
      </c>
      <c r="B1089" s="14" t="s">
        <v>3746</v>
      </c>
      <c r="C1089" s="14"/>
      <c r="D1089" s="16" t="s">
        <v>2471</v>
      </c>
      <c r="E1089" s="16"/>
      <c r="F1089" s="14" t="s">
        <v>3747</v>
      </c>
      <c r="G1089" s="14"/>
      <c r="H1089" s="14" t="s">
        <v>3745</v>
      </c>
      <c r="I1089" s="15">
        <v>70.06</v>
      </c>
      <c r="J1089" s="77"/>
      <c r="K1089" s="92"/>
    </row>
    <row r="1090" spans="1:11" ht="40" x14ac:dyDescent="0.25">
      <c r="A1090" s="14" t="s">
        <v>3759</v>
      </c>
      <c r="B1090" s="14" t="s">
        <v>3748</v>
      </c>
      <c r="C1090" s="14" t="s">
        <v>3748</v>
      </c>
      <c r="D1090" s="16" t="s">
        <v>2773</v>
      </c>
      <c r="E1090" s="16"/>
      <c r="F1090" s="14" t="s">
        <v>3749</v>
      </c>
      <c r="G1090" s="14"/>
      <c r="H1090" s="14" t="s">
        <v>3750</v>
      </c>
      <c r="I1090" s="15">
        <v>0</v>
      </c>
      <c r="J1090" s="77"/>
      <c r="K1090" s="92"/>
    </row>
    <row r="1091" spans="1:11" ht="20" x14ac:dyDescent="0.25">
      <c r="A1091" s="14" t="s">
        <v>3759</v>
      </c>
      <c r="B1091" s="14" t="s">
        <v>3748</v>
      </c>
      <c r="C1091" s="14" t="s">
        <v>3748</v>
      </c>
      <c r="D1091" s="16" t="s">
        <v>2773</v>
      </c>
      <c r="E1091" s="16"/>
      <c r="F1091" s="14" t="s">
        <v>3751</v>
      </c>
      <c r="G1091" s="14"/>
      <c r="H1091" s="14" t="s">
        <v>3750</v>
      </c>
      <c r="I1091" s="15">
        <v>4734.18</v>
      </c>
      <c r="J1091" s="77"/>
      <c r="K1091" s="92"/>
    </row>
    <row r="1092" spans="1:11" ht="20" x14ac:dyDescent="0.25">
      <c r="A1092" s="14" t="s">
        <v>3764</v>
      </c>
      <c r="B1092" s="14" t="s">
        <v>3748</v>
      </c>
      <c r="C1092" s="14" t="s">
        <v>3748</v>
      </c>
      <c r="D1092" s="16" t="s">
        <v>2773</v>
      </c>
      <c r="E1092" s="16"/>
      <c r="F1092" s="14" t="s">
        <v>3751</v>
      </c>
      <c r="G1092" s="14"/>
      <c r="H1092" s="14" t="s">
        <v>3750</v>
      </c>
      <c r="I1092" s="15">
        <v>4859.53</v>
      </c>
      <c r="J1092" s="77"/>
      <c r="K1092" s="92"/>
    </row>
    <row r="1093" spans="1:11" ht="20" x14ac:dyDescent="0.25">
      <c r="A1093" s="14" t="s">
        <v>2293</v>
      </c>
      <c r="B1093" s="14" t="s">
        <v>3748</v>
      </c>
      <c r="C1093" s="14" t="s">
        <v>3748</v>
      </c>
      <c r="D1093" s="16" t="s">
        <v>2773</v>
      </c>
      <c r="E1093" s="16"/>
      <c r="F1093" s="14" t="s">
        <v>3751</v>
      </c>
      <c r="G1093" s="14"/>
      <c r="H1093" s="14" t="s">
        <v>3750</v>
      </c>
      <c r="I1093" s="15">
        <v>9066.39</v>
      </c>
      <c r="J1093" s="77"/>
      <c r="K1093" s="92"/>
    </row>
    <row r="1094" spans="1:11" ht="20" x14ac:dyDescent="0.25">
      <c r="A1094" s="14" t="s">
        <v>3758</v>
      </c>
      <c r="B1094" s="14" t="s">
        <v>3748</v>
      </c>
      <c r="C1094" s="14" t="s">
        <v>3748</v>
      </c>
      <c r="D1094" s="16" t="s">
        <v>2773</v>
      </c>
      <c r="E1094" s="16"/>
      <c r="F1094" s="14" t="s">
        <v>3751</v>
      </c>
      <c r="G1094" s="14"/>
      <c r="H1094" s="14" t="s">
        <v>3750</v>
      </c>
      <c r="I1094" s="15">
        <v>3298.76</v>
      </c>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8" t="str">
        <f>Spolu!C3&amp;", "&amp;Spolu!C6</f>
        <v>Slovenský zväz telesne postihnutých športovcov, Benediktiho 5, Bratislava, 811 05</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1"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5"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22665234</v>
      </c>
      <c r="E18" s="147" t="s">
        <v>1284</v>
      </c>
      <c r="F18" s="284">
        <v>421947749446</v>
      </c>
      <c r="N18" s="137" t="str">
        <f t="shared" si="0"/>
        <v xml:space="preserve">r - </v>
      </c>
      <c r="O18" s="137" t="s">
        <v>368</v>
      </c>
    </row>
    <row r="19" spans="1:16" x14ac:dyDescent="0.25">
      <c r="E19" s="147" t="s">
        <v>1285</v>
      </c>
      <c r="F19" s="284">
        <v>421947749756</v>
      </c>
    </row>
    <row r="20" spans="1:16" ht="1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Martina Balcova-SZTPS</cp:lastModifiedBy>
  <cp:revision/>
  <cp:lastPrinted>2025-01-23T13:30:36Z</cp:lastPrinted>
  <dcterms:created xsi:type="dcterms:W3CDTF">2017-02-20T06:20:12Z</dcterms:created>
  <dcterms:modified xsi:type="dcterms:W3CDTF">2025-10-03T13:05:16Z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